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U:\Licitacao\Licitacoes_2023\CD REFORMA DA COBERTURA DO PAÇO MUNICIPAL 2023\"/>
    </mc:Choice>
  </mc:AlternateContent>
  <xr:revisionPtr revIDLastSave="0" documentId="13_ncr:1_{FC259165-6C2A-419A-979B-F5434B5F7E3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RÇAMENTO" sheetId="17" r:id="rId1"/>
    <sheet name="ANALITICO" sheetId="18" r:id="rId2"/>
    <sheet name="BDI" sheetId="19" r:id="rId3"/>
    <sheet name="CRONOGRAMA" sheetId="20" r:id="rId4"/>
    <sheet name="MEMORIA CALCULO" sheetId="21" r:id="rId5"/>
  </sheets>
  <definedNames>
    <definedName name="_xlnm.Print_Area" localSheetId="1">ANALITICO!$A$1:$I$156</definedName>
    <definedName name="_xlnm.Print_Area" localSheetId="3">CRONOGRAMA!$A$1:$G$34</definedName>
    <definedName name="_xlnm.Print_Area" localSheetId="4">'MEMORIA CALCULO'!$A$1:$I$94</definedName>
    <definedName name="_xlnm.Print_Area" localSheetId="0">ORÇAMENTO!$A$1:$I$94</definedName>
    <definedName name="_xlnm.Print_Titles" localSheetId="1">ANALITICO!$1:$8</definedName>
    <definedName name="_xlnm.Print_Titles" localSheetId="4">'MEMORIA CALCULO'!$1:$8</definedName>
    <definedName name="_xlnm.Print_Titles" localSheetId="0">ORÇAMENTO!$1:$8</definedName>
  </definedNames>
  <calcPr calcId="191029"/>
</workbook>
</file>

<file path=xl/calcChain.xml><?xml version="1.0" encoding="utf-8"?>
<calcChain xmlns="http://schemas.openxmlformats.org/spreadsheetml/2006/main">
  <c r="E78" i="17" l="1"/>
  <c r="F78" i="17" s="1"/>
  <c r="G78" i="17" s="1"/>
  <c r="G136" i="18"/>
  <c r="G135" i="18"/>
  <c r="G134" i="18"/>
  <c r="G137" i="18"/>
  <c r="G37" i="18"/>
  <c r="G38" i="18" s="1"/>
  <c r="E28" i="17" s="1"/>
  <c r="F28" i="17" s="1"/>
  <c r="G28" i="17" s="1"/>
  <c r="G138" i="18" l="1"/>
  <c r="G139" i="18"/>
  <c r="G140" i="18" s="1"/>
  <c r="G142" i="18" s="1"/>
  <c r="G39" i="18"/>
  <c r="G40" i="18" s="1"/>
  <c r="G42" i="18" s="1"/>
  <c r="F13" i="17" l="1"/>
  <c r="G13" i="17" s="1"/>
  <c r="G28" i="18" l="1"/>
  <c r="G27" i="18"/>
  <c r="G29" i="18" l="1"/>
  <c r="E24" i="17" s="1"/>
  <c r="G30" i="18" l="1"/>
  <c r="G31" i="18" s="1"/>
  <c r="G33" i="18" s="1"/>
  <c r="G125" i="18" l="1"/>
  <c r="G124" i="18"/>
  <c r="G94" i="18"/>
  <c r="G93" i="18"/>
  <c r="G84" i="18"/>
  <c r="G83" i="18"/>
  <c r="G82" i="18"/>
  <c r="G71" i="18"/>
  <c r="G58" i="18"/>
  <c r="G46" i="18"/>
  <c r="G19" i="18"/>
  <c r="G85" i="18"/>
  <c r="G74" i="18"/>
  <c r="G73" i="18"/>
  <c r="G72" i="18"/>
  <c r="G70" i="18"/>
  <c r="G69" i="18"/>
  <c r="F39" i="17"/>
  <c r="G39" i="17" s="1"/>
  <c r="G75" i="18" l="1"/>
  <c r="E37" i="17" s="1"/>
  <c r="F37" i="17" s="1"/>
  <c r="G37" i="17" s="1"/>
  <c r="G76" i="18" l="1"/>
  <c r="G77" i="18" s="1"/>
  <c r="G79" i="18" s="1"/>
  <c r="G97" i="18"/>
  <c r="G98" i="18"/>
  <c r="G96" i="18"/>
  <c r="G95" i="18"/>
  <c r="G106" i="18" l="1"/>
  <c r="G107" i="18" s="1"/>
  <c r="E47" i="17" s="1"/>
  <c r="F47" i="17" s="1"/>
  <c r="G47" i="17" s="1"/>
  <c r="F73" i="17"/>
  <c r="G73" i="17" s="1"/>
  <c r="G20" i="18"/>
  <c r="E22" i="17" s="1"/>
  <c r="F22" i="17" s="1"/>
  <c r="G22" i="17" s="1"/>
  <c r="G10" i="18"/>
  <c r="G11" i="18"/>
  <c r="G12" i="18" s="1"/>
  <c r="E20" i="17" s="1"/>
  <c r="F20" i="17" s="1"/>
  <c r="G20" i="17" s="1"/>
  <c r="F18" i="17"/>
  <c r="G18" i="17" s="1"/>
  <c r="F76" i="17"/>
  <c r="G76" i="17" s="1"/>
  <c r="F75" i="17"/>
  <c r="G75" i="17" s="1"/>
  <c r="F71" i="17"/>
  <c r="G71" i="17" s="1"/>
  <c r="F70" i="17"/>
  <c r="G70" i="17" s="1"/>
  <c r="F68" i="17"/>
  <c r="G68" i="17" s="1"/>
  <c r="F66" i="17"/>
  <c r="G66" i="17" s="1"/>
  <c r="F54" i="17"/>
  <c r="G54" i="17" s="1"/>
  <c r="F52" i="17"/>
  <c r="G52" i="17" s="1"/>
  <c r="F26" i="17"/>
  <c r="G26" i="17" s="1"/>
  <c r="F24" i="17"/>
  <c r="G24" i="17" s="1"/>
  <c r="I63" i="17" l="1"/>
  <c r="I15" i="17"/>
  <c r="G99" i="18"/>
  <c r="G100" i="18" s="1"/>
  <c r="G101" i="18" s="1"/>
  <c r="G103" i="18" s="1"/>
  <c r="G108" i="18"/>
  <c r="G109" i="18" s="1"/>
  <c r="G111" i="18" s="1"/>
  <c r="G21" i="18"/>
  <c r="G22" i="18" s="1"/>
  <c r="G24" i="18" s="1"/>
  <c r="G13" i="18"/>
  <c r="G14" i="18" s="1"/>
  <c r="G16" i="18" s="1"/>
  <c r="E45" i="17" l="1"/>
  <c r="F45" i="17" s="1"/>
  <c r="G45" i="17" s="1"/>
  <c r="G14" i="20"/>
  <c r="G61" i="18" l="1"/>
  <c r="G60" i="18"/>
  <c r="G59" i="18"/>
  <c r="G62" i="18" l="1"/>
  <c r="E35" i="17" s="1"/>
  <c r="F35" i="17" s="1"/>
  <c r="G35" i="17" s="1"/>
  <c r="G63" i="18" l="1"/>
  <c r="G64" i="18" s="1"/>
  <c r="G66" i="18" s="1"/>
  <c r="G45" i="18" l="1"/>
  <c r="G86" i="18" l="1"/>
  <c r="E40" i="17" l="1"/>
  <c r="F40" i="17" s="1"/>
  <c r="G40" i="17" s="1"/>
  <c r="G87" i="18"/>
  <c r="G88" i="18" s="1"/>
  <c r="G90" i="18" s="1"/>
  <c r="G47" i="18" l="1"/>
  <c r="G50" i="18"/>
  <c r="G49" i="18"/>
  <c r="G48" i="18"/>
  <c r="G51" i="18" l="1"/>
  <c r="G52" i="18" l="1"/>
  <c r="G53" i="18" s="1"/>
  <c r="G55" i="18" s="1"/>
  <c r="E33" i="17"/>
  <c r="F33" i="17" s="1"/>
  <c r="G33" i="17" s="1"/>
  <c r="I30" i="17" l="1"/>
  <c r="G115" i="18"/>
  <c r="G114" i="18"/>
  <c r="G22" i="20" l="1"/>
  <c r="G20" i="20"/>
  <c r="G18" i="20"/>
  <c r="G16" i="20"/>
  <c r="G12" i="20"/>
  <c r="G10" i="20"/>
  <c r="G126" i="18" l="1"/>
  <c r="G116" i="18"/>
  <c r="G117" i="18" s="1"/>
  <c r="G118" i="18" s="1"/>
  <c r="G127" i="18" l="1"/>
  <c r="E61" i="17" l="1"/>
  <c r="F61" i="17" s="1"/>
  <c r="G61" i="17" s="1"/>
  <c r="G128" i="18"/>
  <c r="G129" i="18" s="1"/>
  <c r="G131" i="18" s="1"/>
  <c r="E59" i="17"/>
  <c r="F59" i="17" s="1"/>
  <c r="G59" i="17" s="1"/>
  <c r="G119" i="18"/>
  <c r="G121" i="18" s="1"/>
  <c r="G85" i="17" l="1"/>
  <c r="I56" i="17"/>
  <c r="C20" i="20" l="1"/>
  <c r="F21" i="20" s="1"/>
  <c r="I49" i="17"/>
  <c r="G21" i="20" l="1"/>
  <c r="E21" i="20"/>
  <c r="J24" i="19"/>
  <c r="I42" i="17" l="1"/>
  <c r="C16" i="20" l="1"/>
  <c r="C14" i="20"/>
  <c r="C18" i="20" l="1"/>
  <c r="G19" i="20" l="1"/>
  <c r="F19" i="20"/>
  <c r="E19" i="20"/>
  <c r="E15" i="20"/>
  <c r="F15" i="20"/>
  <c r="G15" i="20"/>
  <c r="C12" i="20" l="1"/>
  <c r="E13" i="20" s="1"/>
  <c r="I10" i="17"/>
  <c r="C10" i="20" s="1"/>
  <c r="G17" i="20"/>
  <c r="F17" i="20"/>
  <c r="E17" i="20"/>
  <c r="G80" i="17" l="1"/>
  <c r="G13" i="20"/>
  <c r="F13" i="20"/>
  <c r="C22" i="20"/>
  <c r="G11" i="20"/>
  <c r="F11" i="20"/>
  <c r="E11" i="20"/>
  <c r="K28" i="17" l="1"/>
  <c r="K78" i="17"/>
  <c r="K47" i="17"/>
  <c r="K22" i="17"/>
  <c r="K20" i="17"/>
  <c r="K73" i="17"/>
  <c r="K18" i="17"/>
  <c r="K39" i="17"/>
  <c r="K24" i="17"/>
  <c r="K33" i="17"/>
  <c r="K68" i="17"/>
  <c r="K26" i="17"/>
  <c r="K37" i="17"/>
  <c r="K13" i="17"/>
  <c r="K35" i="17"/>
  <c r="K71" i="17"/>
  <c r="K66" i="17"/>
  <c r="K40" i="17"/>
  <c r="K75" i="17"/>
  <c r="K45" i="17"/>
  <c r="K76" i="17"/>
  <c r="K70" i="17"/>
  <c r="C24" i="20"/>
  <c r="F23" i="20"/>
  <c r="F24" i="20" s="1"/>
  <c r="E23" i="20"/>
  <c r="E24" i="20" s="1"/>
  <c r="G23" i="20"/>
  <c r="G24" i="20" s="1"/>
  <c r="G25" i="20" l="1"/>
  <c r="K52" i="17"/>
  <c r="K80" i="17" s="1"/>
  <c r="K59" i="17"/>
  <c r="K54" i="17"/>
  <c r="K61" i="17"/>
  <c r="D14" i="20"/>
  <c r="D18" i="20"/>
  <c r="D12" i="20"/>
  <c r="D10" i="20"/>
  <c r="D16" i="20"/>
  <c r="D20" i="20"/>
  <c r="D22" i="20"/>
  <c r="D24" i="20" l="1"/>
  <c r="E25" i="20"/>
  <c r="F25" i="20"/>
</calcChain>
</file>

<file path=xl/sharedStrings.xml><?xml version="1.0" encoding="utf-8"?>
<sst xmlns="http://schemas.openxmlformats.org/spreadsheetml/2006/main" count="849" uniqueCount="289">
  <si>
    <t>DESCRIÇÃO</t>
  </si>
  <si>
    <t>UNIDADE</t>
  </si>
  <si>
    <t>QUANT.</t>
  </si>
  <si>
    <t>M2</t>
  </si>
  <si>
    <t>M3</t>
  </si>
  <si>
    <t>UN</t>
  </si>
  <si>
    <t>M</t>
  </si>
  <si>
    <t>KG</t>
  </si>
  <si>
    <t>CÓDIGO</t>
  </si>
  <si>
    <t>ITEM</t>
  </si>
  <si>
    <t>REFERÊNCIA</t>
  </si>
  <si>
    <t>SUBTOTAL</t>
  </si>
  <si>
    <t>IMPERMEABILIZAÇÕES</t>
  </si>
  <si>
    <t>PINTURA</t>
  </si>
  <si>
    <t>INSTALAÇÕES HIDRÁULICAS</t>
  </si>
  <si>
    <t>OBRA :</t>
  </si>
  <si>
    <t>ORÇAMENTO :</t>
  </si>
  <si>
    <t>LOCAL :</t>
  </si>
  <si>
    <t>PREÇO UNIT. S/ BDI</t>
  </si>
  <si>
    <t>PREÇO UNIT. C/ BDI-20%</t>
  </si>
  <si>
    <t xml:space="preserve">PREÇO TOTAL  COM BDI (R$) </t>
  </si>
  <si>
    <t xml:space="preserve">TOTAL COM BDI: </t>
  </si>
  <si>
    <t>APLICAÇÃO DE FUNDO SELADOR ACRÍLICO EM PAREDES, UMA DEMÃO.</t>
  </si>
  <si>
    <t>APLICAÇÃO MANUAL DE PINTURA COM TINTA LÁTEX ACRÍLICA EM PAREDES, DUAS DEMÃOS.</t>
  </si>
  <si>
    <t>COBERTURA</t>
  </si>
  <si>
    <t>CURVA 90 curta de PVC branco  para àguas pluviais</t>
  </si>
  <si>
    <t>CJ</t>
  </si>
  <si>
    <t>1.1</t>
  </si>
  <si>
    <t xml:space="preserve">CALHAS </t>
  </si>
  <si>
    <t>RUFOS E CONTRA-RUFOS</t>
  </si>
  <si>
    <t>15.03.030</t>
  </si>
  <si>
    <t xml:space="preserve">Obs.: </t>
  </si>
  <si>
    <t>(*)</t>
  </si>
  <si>
    <t>Engº Fabian Morais Baratto</t>
  </si>
  <si>
    <t>CREA- 5060870345</t>
  </si>
  <si>
    <t>SECRETARIA DE INFRAESTRUTURA</t>
  </si>
  <si>
    <t>Orçamento Sintetico Global</t>
  </si>
  <si>
    <t>Composições Analiticas</t>
  </si>
  <si>
    <t>CLASS</t>
  </si>
  <si>
    <t>COEF.</t>
  </si>
  <si>
    <t>PREÇO(R$)</t>
  </si>
  <si>
    <t>PREÇO TOTAL (R$)</t>
  </si>
  <si>
    <t>REFERÊNCIA INSUMOS</t>
  </si>
  <si>
    <t xml:space="preserve">SER.CG </t>
  </si>
  <si>
    <t>composição</t>
  </si>
  <si>
    <t>COMP.</t>
  </si>
  <si>
    <t>H</t>
  </si>
  <si>
    <t>SERVENTE COM ENCARGOS COMPLEMENTARES</t>
  </si>
  <si>
    <t>insumo</t>
  </si>
  <si>
    <t>MAT.</t>
  </si>
  <si>
    <t>PREGO DE ACO POLIDO COM CABECA 18 X 27 (2 1/2 X 10)</t>
  </si>
  <si>
    <t>L</t>
  </si>
  <si>
    <t>PREÇO TOTAL (unit. Com LS):</t>
  </si>
  <si>
    <t>BDI(%): 20,00</t>
  </si>
  <si>
    <t>PREÇO TOTAL UNIT. (c/ taxa):</t>
  </si>
  <si>
    <t>QUANTIDADE:</t>
  </si>
  <si>
    <t>PREÇO TOTAL (c/ taxa):</t>
  </si>
  <si>
    <t>ELETRICISTA COM ENCARGOS COMPLEMENTARES</t>
  </si>
  <si>
    <t>AUXILIAR DE ELETRICISTA COM ENCARGOS COMPLEMENTARES</t>
  </si>
  <si>
    <t>PEDREIRO COM ENCARGOS COMPLEMENTARES</t>
  </si>
  <si>
    <t>COBERTURA com telha de aço galvanizado - tipo sanduíche</t>
  </si>
  <si>
    <t>RUFO EXTERNO/INTERNO EM CHAPA DE AÇO GALVANIZADO NÚMERO 26, CORTE DE 33 CM, INCLUSO IÇAMENTO.</t>
  </si>
  <si>
    <t>Departamento de Planejamento de Obras Públicas</t>
  </si>
  <si>
    <t>LEIS SOCIAIS SINAPI=85,56%  BDI=20%</t>
  </si>
  <si>
    <t>1-Foram utilizados os custos de insumos da  tabela SINAPI (DESONERADO) nas composições analiticas PINI, CPOS/CDHU e FDE com BDI de 20,00%, e Leis Sociais de 85,56%</t>
  </si>
  <si>
    <t>DEPARTAMENTO DE PLANEJAMENTO DE OBRAS PÚBLICAS</t>
  </si>
  <si>
    <t>NOME DA OBRA:</t>
  </si>
  <si>
    <t>Conforme legislação tributária municipal, percentual da base de cálculo para o ISS:</t>
  </si>
  <si>
    <t>Alíquota do ISS (entre 2% e 5%):</t>
  </si>
  <si>
    <t xml:space="preserve">BDI </t>
  </si>
  <si>
    <t>TIPO DE OBRA</t>
  </si>
  <si>
    <t>Itens</t>
  </si>
  <si>
    <t>Siglas</t>
  </si>
  <si>
    <t>% Adotado</t>
  </si>
  <si>
    <t>Administração Central</t>
  </si>
  <si>
    <t>AC</t>
  </si>
  <si>
    <t>Seguro e Garantia</t>
  </si>
  <si>
    <t>SG</t>
  </si>
  <si>
    <t>Risco</t>
  </si>
  <si>
    <t>R</t>
  </si>
  <si>
    <t>Despesas Financeiras</t>
  </si>
  <si>
    <t>DF</t>
  </si>
  <si>
    <t>Lucro</t>
  </si>
  <si>
    <t>Tributos (impostos COFINS 3%, e  PIS 0,65%)</t>
  </si>
  <si>
    <t>CP</t>
  </si>
  <si>
    <t>Tributos (ISS, município de Franca/SP)</t>
  </si>
  <si>
    <t>ISS</t>
  </si>
  <si>
    <t>Tributos (Contribuição Previdenciária sobre a Receita Bruta - 0% ou 4,5% - Desoneração)</t>
  </si>
  <si>
    <t>CPRB</t>
  </si>
  <si>
    <t>BDI COM desoneração</t>
  </si>
  <si>
    <t>BDI DES</t>
  </si>
  <si>
    <t>Os valores de BDI foram calculados com o emprego da fórmula:</t>
  </si>
  <si>
    <t>BDI =</t>
  </si>
  <si>
    <t>(1+AC+S+R+G)*(1+DF)*(1+L)</t>
  </si>
  <si>
    <t xml:space="preserve"> - 1</t>
  </si>
  <si>
    <t>(1-CP-ISS-CRPB)</t>
  </si>
  <si>
    <t>Declaro para os devidos fins que, conforme legislação tributária municipal, a base de cálculo deste tipo de obra corresponde à 0%, com a respectiva alíquota de 0%.</t>
  </si>
  <si>
    <t>Declaro para os devidos fins que o regime de Contribuição Previdenciária sobre a Receita Bruta adotado para elaboração do orçamento foi COM Desoneração, e que esta é a alternativa mais adequada para a Administração Pública.</t>
  </si>
  <si>
    <t>Observações:</t>
  </si>
  <si>
    <t>Franca - SP</t>
  </si>
  <si>
    <t>Local</t>
  </si>
  <si>
    <t>Data</t>
  </si>
  <si>
    <t>DESCRIÇÃO DOS SERVIÇOS</t>
  </si>
  <si>
    <t>VALOR (R$)</t>
  </si>
  <si>
    <t>% ITEM</t>
  </si>
  <si>
    <t>TOTAL</t>
  </si>
  <si>
    <t>VALORES TOTAIS</t>
  </si>
  <si>
    <t>Taxa depósito resíduos sólidos</t>
  </si>
  <si>
    <t xml:space="preserve">TRANSPORTE  de entulho </t>
  </si>
  <si>
    <t>TRANSPORTE COM CAMINHÃO BASCULANTE DE 6 M³, EM VIA URBANA PAVIMENTADA,DMT ATÉ 30 KM (UNIDADE: M3XKM).</t>
  </si>
  <si>
    <t>M3XKM</t>
  </si>
  <si>
    <t>COTAÇÃO</t>
  </si>
  <si>
    <t>Taxa de descarte de entulho</t>
  </si>
  <si>
    <t>DEPARTAMENTO DE PLANEJAMENTO  DE OBRAS PÚBLICAS</t>
  </si>
  <si>
    <t>PARA-RAIO</t>
  </si>
  <si>
    <t>CAPTOR</t>
  </si>
  <si>
    <t>Captor tipo terminal aéreo, h= 600 mm, diâmetro de 3/8´ galvanizado a fogo</t>
  </si>
  <si>
    <t>42.01.098</t>
  </si>
  <si>
    <t>Barra chata de alumínio</t>
  </si>
  <si>
    <t>Barra condutora chata em alumínio de 7/8´ x 1/8´, inclusive acessórios de fixação</t>
  </si>
  <si>
    <t>42.05.440</t>
  </si>
  <si>
    <t xml:space="preserve">insumo </t>
  </si>
  <si>
    <t>MINICAPTOR, EM ACO GALVANIZADO A FOGO, FIXACAO COM ROSCA SOBERBA OU MECANICA, H=600 MM X DN=10 MM</t>
  </si>
  <si>
    <t>Barra condutora chata em alumínio de 7/8´ x 1/8´ x 3 m; referência comercial TEL 771 fabricação Termotécnica ou equivalente</t>
  </si>
  <si>
    <t>P.19.000.048002</t>
  </si>
  <si>
    <t>INSTALAÇÃO DO CANTEIRO - LOCAÇÃO</t>
  </si>
  <si>
    <t>CARGA, MANOBRA E DESCARGA DE ENTULHO</t>
  </si>
  <si>
    <t>TUBO PVC, para águas pluviais</t>
  </si>
  <si>
    <t>TUBO PVC, SÉRIE R, ÁGUA PLUVIAL, DN 100 MM, FORNECIDO E INSTALADO EM CONDUTORES VERTICAIS DE ÁGUAS PLUVIAIS.</t>
  </si>
  <si>
    <t>TUBO PVC, SÉRIE R, ÁGUA PLUVIAL, DN 150 MM, FORNECIDO E INSTALADO EM CONDUTORES VERTICAIS DE ÁGUAS PLUVIAIS.</t>
  </si>
  <si>
    <t>JOELHO 45 GRAUS, PVC, SERIE R, ÁGUA PLUVIAL, DN 100 MM, JUNTA ELÁSTICA , FORNECIDO E INSTALADO EM RAMAL DE ENCAMINHAMENTO.</t>
  </si>
  <si>
    <t>LUVA SIMPLES, para águas pluviais</t>
  </si>
  <si>
    <t>LUVA SIMPLES, PVC, SERIE R, ÁGUA PLUVIAL, DN 100 MM, JUNTA ELÁSTICA, FORNECIDO E INSTALADO EM CONDUTORES VERTICAIS DE ÁGUAS PLUVIAIS.</t>
  </si>
  <si>
    <t>LUVA SIMPLES, PVC, SERIE R, ÁGUA PLUVIAL, DN 150 MM, JUNTA ELÁSTICA, FORNECIDO E INSTALADO EM CONDUTORES VERTICAIS DE ÁGUAS PLUVIAIS.</t>
  </si>
  <si>
    <t>CURVA 90 GRAUS, PVC, SERIE R, ÁGUA PLUVIAL, DN 100 MM, JUNTA ELÁSTICA, FORNECIDO E INSTALADO EM RAMAL DE ENCAMINHAMENTO.</t>
  </si>
  <si>
    <t>CURVA 45 curta de PVC branco  para àguas pluviais</t>
  </si>
  <si>
    <t>CRONOGRAMA FISICO - FINANCEIRO</t>
  </si>
  <si>
    <t>PINTURA COM TINTA LÁTEX ACRILICA EM PAREDES</t>
  </si>
  <si>
    <t>94216(*)</t>
  </si>
  <si>
    <t>TELHAMENTO COM TELHA METÁLICA TERMOACÚSTICA E = 50 MM, COM ATÉ 2 ÁGUAS , INCLUSO IÇAMENTO. (Trapezoidal na parte superior e plana na inferior - pré pintada)</t>
  </si>
  <si>
    <t>TELHA TERMOISOLANTE REVESTIDA EM ACO GALVANIZADO, FACE SUPERIOR EM TELHA TRAPEZOIDAL E FACE INFERIOR EM CHAPA PLANA (SEM ACESSORIOS DE FIXACAO),REVESTIMENTO COM ESPESSURA DE 0,50 MM COM PRE-PINTURA NAS DUAS FACES,NUCLEO EM POLIESTIRENO (EPS) DE 50 MM</t>
  </si>
  <si>
    <t>GUINCHO ELÉTRICO DE COLUNA, CAPACIDADE 400 KG, COM MOTO FREIO, MOTOR TRIFÁSICO DE 1,25 CV - CHP DIURNO.</t>
  </si>
  <si>
    <t>CHP</t>
  </si>
  <si>
    <t>GUINCHO ELÉTRICO DE COLUNA, CAPACIDADE 400 KG, COM MOTO FREIO, MOTOR TRIFÁSICO DE 1,25 CV - CHI DIURNO.</t>
  </si>
  <si>
    <t>CHI</t>
  </si>
  <si>
    <t>94216 (*)</t>
  </si>
  <si>
    <t>TELHADISTA COM ENCARGOS COMPLEMENTARES</t>
  </si>
  <si>
    <t>HASTE RETA PARA GANCHO DE FERRO GALVANIZADO, COM ROSCA 1/4 " X 30 CM PARA FIXACAO DE TELHA METALICA, INCLUI PORCA E ARRUELAS DE VEDACAO</t>
  </si>
  <si>
    <t>CUMEEIRA METALICA</t>
  </si>
  <si>
    <t>CUMEEIRA DE ACO GALV NATURAL PERFIL TRAP E=0,5MM H=100MM</t>
  </si>
  <si>
    <t>07.04.042</t>
  </si>
  <si>
    <t>AJUDANTE ESPECIALIZADO COM ENCARGOS COMPLEMENTARES</t>
  </si>
  <si>
    <t>CUMEEIRA ACO GALV NAT PERFIL TRAP 0,5MM H=100MM</t>
  </si>
  <si>
    <t>2.56.43</t>
  </si>
  <si>
    <t>PARAFUSO AUTO-PERF C/ CONJ VEDACAO P/ TELHA DE ACO</t>
  </si>
  <si>
    <t>2.65.99</t>
  </si>
  <si>
    <t xml:space="preserve">Taxa depósito resíduos </t>
  </si>
  <si>
    <t>REMOÇÕES - LIMPEZA</t>
  </si>
  <si>
    <t xml:space="preserve">FDE ABRIL 2023 </t>
  </si>
  <si>
    <t>FUNDO SELADOR ACRÍLICO EM PAREDES</t>
  </si>
  <si>
    <t>REMOÇÃO DE TELHAS DE FIBROCIMENTO, METÁLICA E CERÂMICA, DE FORMA MECANIZADA, COM USO DE GUINDASTE, SEM REAPROVEITAMENTO.</t>
  </si>
  <si>
    <t xml:space="preserve">REMOÇÃO DE TELHAS </t>
  </si>
  <si>
    <t>Demolição manual de camada impermeabilizante</t>
  </si>
  <si>
    <t>REMOÇÃO DE manta impermeabilizante</t>
  </si>
  <si>
    <t>03.09.020</t>
  </si>
  <si>
    <t>Remoção de calha ou rufo</t>
  </si>
  <si>
    <t>04.30.020</t>
  </si>
  <si>
    <t>Lista do Projeto do Para - Raio</t>
  </si>
  <si>
    <t>7.1</t>
  </si>
  <si>
    <t>7.2</t>
  </si>
  <si>
    <t>7.3</t>
  </si>
  <si>
    <t>7.4</t>
  </si>
  <si>
    <t>6.1</t>
  </si>
  <si>
    <t>6.2</t>
  </si>
  <si>
    <t>5.1</t>
  </si>
  <si>
    <t>5.2</t>
  </si>
  <si>
    <t>3.1</t>
  </si>
  <si>
    <t>3.2</t>
  </si>
  <si>
    <t>3.3</t>
  </si>
  <si>
    <t>3.4</t>
  </si>
  <si>
    <t>REFORMA DO TELHADO DO PAÇO MUNICIPAL</t>
  </si>
  <si>
    <t xml:space="preserve">REFORMA </t>
  </si>
  <si>
    <t>RUA FREDERICO MOURA - 1517  BAIRRO CIDADE NOVA   FRANCA - SP</t>
  </si>
  <si>
    <t>REDUÇÃO EXCÊNTRICA, PVC, SERIE R, ÁGUA PLUVIAL, DN 150 X 100 MM, JUNTA ELÁSTICA, FORNECIDO E INSTALADO EM CONDUTORES VERTICAIS DE ÁGUAS PLUVIAIS.</t>
  </si>
  <si>
    <t>7.5</t>
  </si>
  <si>
    <t>REDUÇÃO EXCÊNTRICA</t>
  </si>
  <si>
    <t>IMPERMEAB C/ MANTA ASF PRE-FABR 4MM ACAB ALUMIN SEM PROT MECANICA</t>
  </si>
  <si>
    <t>IMPERMEABILIZAÇÃO COM MANTA ASFALTICA ALUMINIZADA</t>
  </si>
  <si>
    <t>11.02.035</t>
  </si>
  <si>
    <t>MANTA ASFALTICA PRE-FABRICADA ALUM 4MM FORN/APLIC</t>
  </si>
  <si>
    <t>2.40.74</t>
  </si>
  <si>
    <t>7.1.1</t>
  </si>
  <si>
    <t>7.2.1</t>
  </si>
  <si>
    <t>7.3.1</t>
  </si>
  <si>
    <t>7.3.2</t>
  </si>
  <si>
    <t>7.4.1</t>
  </si>
  <si>
    <t>7.5.1</t>
  </si>
  <si>
    <t>7.5.2</t>
  </si>
  <si>
    <t>6.1.1 (*)</t>
  </si>
  <si>
    <t>6.2.1 (*)</t>
  </si>
  <si>
    <t>Lista do Projeto</t>
  </si>
  <si>
    <t>5.1.1</t>
  </si>
  <si>
    <t>5.2.1</t>
  </si>
  <si>
    <t>Impermeabilização em argamassa impermeável com aditivo hidrófugo</t>
  </si>
  <si>
    <t>32.17.010</t>
  </si>
  <si>
    <t>IMPERMEABILIZAÇÃO com aditivo hidrófugo</t>
  </si>
  <si>
    <t>CIMENTO PORTLAND COMPOSTO CP II-32</t>
  </si>
  <si>
    <t>AREIA MEDIA - POSTO JAZIDA/FORNECEDOR (RETIRADO NA JAZIDA, SEM TRANSPORTE)</t>
  </si>
  <si>
    <t>Betoneira reversível com carregador, capacidade de 320 litros, acionamento do motor combustão interna (diesel e gasolina) ou motor elétrico Alfa 320</t>
  </si>
  <si>
    <t>S.01.000.080125/CDHU</t>
  </si>
  <si>
    <t>Aditivo hidrófugo de pega normal; ref. Vedacit, Sika 1 / Sika ou equivalente</t>
  </si>
  <si>
    <t>4.1</t>
  </si>
  <si>
    <t>4.2</t>
  </si>
  <si>
    <t>4.1.1 (*)</t>
  </si>
  <si>
    <t>4.2.1 (*)</t>
  </si>
  <si>
    <t>3.1.1 (*)</t>
  </si>
  <si>
    <t>REFORMA</t>
  </si>
  <si>
    <t>CALHA OU AGUA FURTADA EM CHAPA GALV. N 26 - CORTE 1,00M</t>
  </si>
  <si>
    <t>08.12.023</t>
  </si>
  <si>
    <t>ENCANADOR OU BOMBEIRO HIDRÁULICO COM ENCARGOS COMPLEMENTARES</t>
  </si>
  <si>
    <t>AUXILIAR DE ENCANADOR OU BOMBEIRO HIDRÁULICO COM ENCARGOS COMPLEMENTARES</t>
  </si>
  <si>
    <t>REBITE TANOEIRO No. 8 (3,0 X 6,1 MM) FERRO ZINCADO</t>
  </si>
  <si>
    <t>2.67.71</t>
  </si>
  <si>
    <t>CALHA C/CHAPA GALV 26 DESENV 1.00M</t>
  </si>
  <si>
    <t>6.80.30</t>
  </si>
  <si>
    <t>SOLDA LIGA CHUMBO E ESTANHO 70:30</t>
  </si>
  <si>
    <t>6.95.08</t>
  </si>
  <si>
    <t>RUFO EM CHAPA GALVANIZADA N 26 - CORTE 0,50 M</t>
  </si>
  <si>
    <t>08.12.041</t>
  </si>
  <si>
    <t>RUFO C/CHAPA GALV 26 DESENV 0,50M</t>
  </si>
  <si>
    <t>6.80.73</t>
  </si>
  <si>
    <t>3.2.1 (*)</t>
  </si>
  <si>
    <t>3.3.1 (*)</t>
  </si>
  <si>
    <t>3.4.1</t>
  </si>
  <si>
    <t>3.4.2 (*)</t>
  </si>
  <si>
    <t>40,26+212,16+35,30=287,72 m</t>
  </si>
  <si>
    <t>2.1</t>
  </si>
  <si>
    <t>2.2</t>
  </si>
  <si>
    <t>2.3</t>
  </si>
  <si>
    <t>2.4</t>
  </si>
  <si>
    <t>2.5</t>
  </si>
  <si>
    <t>2.6</t>
  </si>
  <si>
    <t>2.5.1</t>
  </si>
  <si>
    <t>2.3.1 (*)</t>
  </si>
  <si>
    <t>2.4.1 (*)</t>
  </si>
  <si>
    <t>SINAPI MAIO 2023</t>
  </si>
  <si>
    <t>FDE ABRIL 2023   INSUMOS PREÇO SINAPI MAIO 2023</t>
  </si>
  <si>
    <t>COMPOSIÇÃO SINAPI COM  OUTRO MODELO DE  TELHA  MAIO 2023</t>
  </si>
  <si>
    <t>CARGA manual de entulho em caminhão basculante</t>
  </si>
  <si>
    <t>PINI /TCPO- COM  INSUMOS PREÇO SINAPI MAIO 2023</t>
  </si>
  <si>
    <t>14515.8.1.1</t>
  </si>
  <si>
    <t>CAMINHÃO BASCULANTE 6 M3, PESO BRUTO TOTAL 16.000 KG, CARGA ÚTIL MÁXIMA 13.071 KG, DISTÂNCIA ENTRE EIXOS 4,80 M, POTÊNCIA 230 CV INCLUSIVE CAÇAMBA METÁLICA - CHI DIURNO.</t>
  </si>
  <si>
    <t>2.1.1</t>
  </si>
  <si>
    <t>2.2.1 (*)</t>
  </si>
  <si>
    <t>2.6.1 (*)</t>
  </si>
  <si>
    <t>Pelo projeto = 1300,17m²</t>
  </si>
  <si>
    <t>Pelo projeto = 83,75m</t>
  </si>
  <si>
    <t>Pelo projeto = 40,26m</t>
  </si>
  <si>
    <t>Pelo projeto = 35,30m</t>
  </si>
  <si>
    <t>Pelo projeto = 658,78m²</t>
  </si>
  <si>
    <t>Memória de cálculo</t>
  </si>
  <si>
    <t xml:space="preserve">1.1.1 </t>
  </si>
  <si>
    <t>FORNECIMENTO E INSTALAÇÃO DE PLACA DE OBRA COM CHAPA GALVANIZADA E ESTRUTURA DE MADEIRA.</t>
  </si>
  <si>
    <t>Placa padrão PMF: 1,76 x 3,55m = 6,25m²</t>
  </si>
  <si>
    <t>PLACA DE OBRA</t>
  </si>
  <si>
    <t>CPOS/CDHU MAIO 2023 - INSUMOS PREÇO SINAPI MAIO 2023</t>
  </si>
  <si>
    <t>Coleta (Fone - 3724 0808, em 11/07/2023) - Debora</t>
  </si>
  <si>
    <t>B.09.000.024069/CDHU</t>
  </si>
  <si>
    <t>CPOS/CDHU MAIO 2023</t>
  </si>
  <si>
    <t>290,89x0,03 = 8,73 m³</t>
  </si>
  <si>
    <t>Pelo projeto =  204,86+7,30 = 212,16m</t>
  </si>
  <si>
    <t>(Telhas= 1300,17x0,03) + (manta = 290,89x0,04) + (calhas e rufos = 287,72x0,5x0,0015) = 50,86 m³</t>
  </si>
  <si>
    <t>(Telhas= 1300,17x0,03) + (manta = 290,89x0,04) + (calhas e rufos = 287,72x0,5x0,0015) = 50,86 m³x 10 km = 508,56 m³/km</t>
  </si>
  <si>
    <t>Pelo projeto = 290,89m²</t>
  </si>
  <si>
    <t>ABRAÇADEIRA</t>
  </si>
  <si>
    <t>Referência : Sinapi Maio/2023 (Desonerado)                                                              Data:14/07/2023</t>
  </si>
  <si>
    <t>7.6</t>
  </si>
  <si>
    <t>ÁREA = 1300,17 M²</t>
  </si>
  <si>
    <t>BASEADO COMPOSIÇÃO CPOS/CDHU MAIO 2023 - INSUMOS PREÇO SINAPI MAIO 2023</t>
  </si>
  <si>
    <t>36.20.060*</t>
  </si>
  <si>
    <t>Braçadeira para fixação de tubos, até 4´ (completo com parafuso e bucha)</t>
  </si>
  <si>
    <t>7.6.1 (*)</t>
  </si>
  <si>
    <t>Braçadeiras aço galvanizado para tubo de 1´ a 4´</t>
  </si>
  <si>
    <t>P.04.000.048553</t>
  </si>
  <si>
    <t>BUCHA DE NYLON SEM ABA S10, COM PARAFUSO DE 6,10 X 65 MM EM ACO ZINCADO COM ROSCA SOBERBA, CABECA CHATA E FENDA PHILLIPS</t>
  </si>
  <si>
    <t>Referência : Sinapi Maio/2023 (Desonerado)                                                                                Data:14/07/2023</t>
  </si>
  <si>
    <t>Referência : SinapiMaio/2023 (Desonerado)                           Data:14/07/2023</t>
  </si>
  <si>
    <t>SERVIÇOS INICIAIS</t>
  </si>
  <si>
    <t>Referência : Sinapi Maio/2023 (Desonerado)                                                               Data:14/07/2023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</si>
</sst>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#,##0.000000"/>
    <numFmt numFmtId="166" formatCode="_(&quot;R$ &quot;* #,##0.00_);_(&quot;R$ &quot;* \(#,##0.00\);_(&quot;R$ &quot;* \-??_);_(@_)"/>
    <numFmt numFmtId="167" formatCode="General;General"/>
    <numFmt numFmtId="168" formatCode="[$-F800]dddd\,\ mmmm\ dd\,\ yyyy"/>
    <numFmt numFmtId="169" formatCode="dd&quot; de &quot;mmmm&quot; de &quot;yyyy"/>
    <numFmt numFmtId="170" formatCode="#,##0.00000000"/>
  </numFmts>
  <fonts count="5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b/>
      <sz val="8"/>
      <color indexed="8"/>
      <name val="Arial"/>
      <family val="2"/>
    </font>
    <font>
      <sz val="11"/>
      <color indexed="8"/>
      <name val="Calibri"/>
      <family val="2"/>
    </font>
    <font>
      <b/>
      <sz val="10"/>
      <color theme="1"/>
      <name val="Arial"/>
      <family val="2"/>
    </font>
    <font>
      <b/>
      <i/>
      <sz val="10"/>
      <color rgb="FF000000"/>
      <name val="Arial"/>
      <family val="2"/>
    </font>
    <font>
      <b/>
      <sz val="14"/>
      <color rgb="FF000000"/>
      <name val="Arial"/>
      <family val="2"/>
    </font>
    <font>
      <b/>
      <sz val="12"/>
      <color rgb="FF000000"/>
      <name val="Arial"/>
      <family val="2"/>
    </font>
    <font>
      <sz val="11"/>
      <color rgb="FF000000"/>
      <name val="Calibri"/>
      <family val="2"/>
      <scheme val="minor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/>
      <sz val="11"/>
      <color rgb="FF000000"/>
      <name val="Arial"/>
      <family val="2"/>
    </font>
    <font>
      <b/>
      <i/>
      <sz val="11"/>
      <color rgb="FF000000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000000"/>
      <name val="Arial Black"/>
      <family val="2"/>
    </font>
    <font>
      <b/>
      <sz val="10"/>
      <color rgb="FF000000"/>
      <name val="Arial Black"/>
      <family val="2"/>
    </font>
    <font>
      <b/>
      <sz val="9"/>
      <color rgb="FF0070C0"/>
      <name val="Arial Black"/>
      <family val="2"/>
    </font>
    <font>
      <b/>
      <i/>
      <sz val="12"/>
      <color rgb="FF000000"/>
      <name val="Arial"/>
      <family val="2"/>
    </font>
    <font>
      <sz val="8"/>
      <name val="Calibri"/>
      <family val="2"/>
      <scheme val="minor"/>
    </font>
    <font>
      <sz val="10"/>
      <color theme="1"/>
      <name val="Arial Black"/>
      <family val="2"/>
    </font>
    <font>
      <b/>
      <sz val="8"/>
      <color rgb="FF0070C0"/>
      <name val="Arial Black"/>
      <family val="2"/>
    </font>
    <font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12"/>
      <name val="Calibri"/>
      <family val="2"/>
    </font>
    <font>
      <i/>
      <u/>
      <sz val="12"/>
      <name val="Calibri"/>
      <family val="2"/>
    </font>
    <font>
      <u/>
      <sz val="10"/>
      <name val="Arial"/>
      <family val="2"/>
    </font>
    <font>
      <b/>
      <sz val="10"/>
      <name val="Arial"/>
      <family val="2"/>
      <charset val="1"/>
    </font>
    <font>
      <sz val="10"/>
      <color rgb="FF333333"/>
      <name val="Arial"/>
      <family val="2"/>
    </font>
  </fonts>
  <fills count="4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gray0625"/>
    </fill>
    <fill>
      <patternFill patternType="solid">
        <fgColor theme="0" tint="-0.34998626667073579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indexed="31"/>
        <bgColor indexed="42"/>
      </patternFill>
    </fill>
    <fill>
      <patternFill patternType="solid">
        <fgColor indexed="22"/>
        <bgColor indexed="4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rgb="FFEFEFF0"/>
      </patternFill>
    </fill>
  </fills>
  <borders count="5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hair">
        <color indexed="64"/>
      </left>
      <right style="hair">
        <color indexed="64"/>
      </right>
      <top style="medium">
        <color auto="1"/>
      </top>
      <bottom/>
      <diagonal/>
    </border>
    <border>
      <left style="hair">
        <color indexed="64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medium">
        <color auto="1"/>
      </top>
      <bottom style="hair">
        <color indexed="64"/>
      </bottom>
      <diagonal/>
    </border>
    <border>
      <left style="hair">
        <color indexed="64"/>
      </left>
      <right style="medium">
        <color auto="1"/>
      </right>
      <top style="medium">
        <color auto="1"/>
      </top>
      <bottom style="hair">
        <color indexed="64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hair">
        <color auto="1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indexed="64"/>
      </right>
      <top/>
      <bottom style="medium">
        <color indexed="64"/>
      </bottom>
      <diagonal/>
    </border>
  </borders>
  <cellStyleXfs count="58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0" fontId="25" fillId="0" borderId="0"/>
    <xf numFmtId="44" fontId="1" fillId="0" borderId="0" applyFont="0" applyFill="0" applyBorder="0" applyAlignment="0" applyProtection="0"/>
    <xf numFmtId="0" fontId="21" fillId="0" borderId="0"/>
    <xf numFmtId="0" fontId="30" fillId="0" borderId="0"/>
    <xf numFmtId="9" fontId="1" fillId="0" borderId="0" applyFont="0" applyFill="0" applyBorder="0" applyAlignment="0" applyProtection="0"/>
    <xf numFmtId="9" fontId="2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5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4" fillId="0" borderId="0"/>
    <xf numFmtId="166" fontId="21" fillId="0" borderId="0" applyFill="0" applyBorder="0" applyAlignment="0" applyProtection="0"/>
    <xf numFmtId="0" fontId="1" fillId="0" borderId="0"/>
    <xf numFmtId="164" fontId="21" fillId="0" borderId="0" applyFont="0" applyFill="0" applyBorder="0" applyAlignment="0" applyProtection="0"/>
  </cellStyleXfs>
  <cellXfs count="284">
    <xf numFmtId="0" fontId="0" fillId="0" borderId="0" xfId="0"/>
    <xf numFmtId="0" fontId="18" fillId="0" borderId="0" xfId="0" applyFont="1"/>
    <xf numFmtId="4" fontId="18" fillId="0" borderId="0" xfId="0" applyNumberFormat="1" applyFont="1"/>
    <xf numFmtId="0" fontId="18" fillId="0" borderId="0" xfId="0" applyFont="1" applyAlignment="1">
      <alignment horizontal="center"/>
    </xf>
    <xf numFmtId="0" fontId="19" fillId="39" borderId="12" xfId="0" applyFont="1" applyFill="1" applyBorder="1" applyAlignment="1">
      <alignment horizontal="right" wrapText="1"/>
    </xf>
    <xf numFmtId="0" fontId="19" fillId="39" borderId="10" xfId="0" applyFont="1" applyFill="1" applyBorder="1" applyAlignment="1">
      <alignment horizontal="right" wrapText="1"/>
    </xf>
    <xf numFmtId="4" fontId="0" fillId="0" borderId="0" xfId="0" applyNumberFormat="1"/>
    <xf numFmtId="0" fontId="20" fillId="39" borderId="18" xfId="0" applyFont="1" applyFill="1" applyBorder="1" applyAlignment="1">
      <alignment horizontal="right" vertical="center"/>
    </xf>
    <xf numFmtId="0" fontId="19" fillId="39" borderId="18" xfId="0" applyFont="1" applyFill="1" applyBorder="1" applyAlignment="1">
      <alignment horizontal="left" wrapText="1"/>
    </xf>
    <xf numFmtId="0" fontId="34" fillId="0" borderId="0" xfId="0" applyFont="1" applyAlignment="1">
      <alignment horizontal="center" vertical="top" wrapText="1"/>
    </xf>
    <xf numFmtId="0" fontId="16" fillId="0" borderId="0" xfId="0" applyFont="1"/>
    <xf numFmtId="0" fontId="36" fillId="0" borderId="0" xfId="0" applyFont="1" applyAlignment="1">
      <alignment horizontal="left"/>
    </xf>
    <xf numFmtId="0" fontId="29" fillId="0" borderId="12" xfId="0" applyFont="1" applyBorder="1" applyAlignment="1">
      <alignment horizontal="center" vertical="center" wrapText="1"/>
    </xf>
    <xf numFmtId="0" fontId="29" fillId="0" borderId="18" xfId="0" applyFont="1" applyBorder="1" applyAlignment="1">
      <alignment horizontal="center" vertical="center" wrapText="1"/>
    </xf>
    <xf numFmtId="4" fontId="37" fillId="0" borderId="18" xfId="0" applyNumberFormat="1" applyFont="1" applyBorder="1" applyAlignment="1">
      <alignment vertical="center"/>
    </xf>
    <xf numFmtId="0" fontId="29" fillId="0" borderId="10" xfId="0" applyFont="1" applyBorder="1" applyAlignment="1">
      <alignment horizontal="center" vertical="center" wrapText="1"/>
    </xf>
    <xf numFmtId="4" fontId="39" fillId="0" borderId="0" xfId="0" applyNumberFormat="1" applyFont="1" applyAlignment="1">
      <alignment wrapText="1"/>
    </xf>
    <xf numFmtId="0" fontId="29" fillId="0" borderId="0" xfId="0" applyFont="1" applyAlignment="1">
      <alignment horizontal="center" vertical="center" wrapText="1"/>
    </xf>
    <xf numFmtId="0" fontId="19" fillId="40" borderId="19" xfId="0" applyFont="1" applyFill="1" applyBorder="1" applyAlignment="1">
      <alignment horizontal="center" vertical="center" wrapText="1"/>
    </xf>
    <xf numFmtId="0" fontId="19" fillId="40" borderId="20" xfId="0" applyFont="1" applyFill="1" applyBorder="1" applyAlignment="1">
      <alignment horizontal="center" vertical="center" wrapText="1"/>
    </xf>
    <xf numFmtId="165" fontId="19" fillId="40" borderId="20" xfId="0" applyNumberFormat="1" applyFont="1" applyFill="1" applyBorder="1" applyAlignment="1">
      <alignment horizontal="center" vertical="center" wrapText="1"/>
    </xf>
    <xf numFmtId="4" fontId="19" fillId="40" borderId="20" xfId="0" applyNumberFormat="1" applyFont="1" applyFill="1" applyBorder="1" applyAlignment="1">
      <alignment horizontal="center" vertical="center" wrapText="1"/>
    </xf>
    <xf numFmtId="0" fontId="19" fillId="40" borderId="21" xfId="0" applyFont="1" applyFill="1" applyBorder="1" applyAlignment="1">
      <alignment horizontal="center" vertical="center"/>
    </xf>
    <xf numFmtId="0" fontId="18" fillId="34" borderId="28" xfId="0" applyFont="1" applyFill="1" applyBorder="1"/>
    <xf numFmtId="0" fontId="18" fillId="34" borderId="29" xfId="0" applyFont="1" applyFill="1" applyBorder="1"/>
    <xf numFmtId="0" fontId="18" fillId="34" borderId="17" xfId="0" applyFont="1" applyFill="1" applyBorder="1" applyAlignment="1">
      <alignment vertical="center"/>
    </xf>
    <xf numFmtId="0" fontId="18" fillId="34" borderId="26" xfId="0" applyFont="1" applyFill="1" applyBorder="1" applyAlignment="1">
      <alignment vertical="center"/>
    </xf>
    <xf numFmtId="0" fontId="18" fillId="34" borderId="28" xfId="0" applyFont="1" applyFill="1" applyBorder="1" applyAlignment="1">
      <alignment vertical="center"/>
    </xf>
    <xf numFmtId="0" fontId="18" fillId="34" borderId="29" xfId="0" applyFont="1" applyFill="1" applyBorder="1" applyAlignment="1">
      <alignment vertical="center"/>
    </xf>
    <xf numFmtId="0" fontId="27" fillId="0" borderId="0" xfId="0" applyFont="1" applyAlignment="1">
      <alignment horizontal="center" vertical="top" wrapText="1"/>
    </xf>
    <xf numFmtId="0" fontId="18" fillId="34" borderId="30" xfId="0" applyFont="1" applyFill="1" applyBorder="1" applyAlignment="1">
      <alignment vertical="center"/>
    </xf>
    <xf numFmtId="0" fontId="0" fillId="34" borderId="0" xfId="0" applyFill="1"/>
    <xf numFmtId="0" fontId="18" fillId="34" borderId="0" xfId="0" applyFont="1" applyFill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6" xfId="0" applyBorder="1"/>
    <xf numFmtId="0" fontId="45" fillId="0" borderId="0" xfId="45" applyFont="1"/>
    <xf numFmtId="0" fontId="44" fillId="0" borderId="0" xfId="45" applyFont="1" applyAlignment="1">
      <alignment horizontal="left"/>
    </xf>
    <xf numFmtId="0" fontId="1" fillId="0" borderId="0" xfId="45" applyFont="1"/>
    <xf numFmtId="0" fontId="48" fillId="0" borderId="40" xfId="45" applyFont="1" applyBorder="1" applyAlignment="1">
      <alignment horizontal="center" vertical="center"/>
    </xf>
    <xf numFmtId="10" fontId="48" fillId="41" borderId="40" xfId="45" applyNumberFormat="1" applyFont="1" applyFill="1" applyBorder="1" applyAlignment="1" applyProtection="1">
      <alignment horizontal="center" vertical="center"/>
      <protection locked="0"/>
    </xf>
    <xf numFmtId="10" fontId="48" fillId="0" borderId="40" xfId="45" applyNumberFormat="1" applyFont="1" applyBorder="1" applyAlignment="1">
      <alignment horizontal="center" vertical="center"/>
    </xf>
    <xf numFmtId="0" fontId="48" fillId="43" borderId="40" xfId="45" applyFont="1" applyFill="1" applyBorder="1" applyAlignment="1">
      <alignment horizontal="center" vertical="center" wrapText="1"/>
    </xf>
    <xf numFmtId="10" fontId="47" fillId="43" borderId="40" xfId="45" applyNumberFormat="1" applyFont="1" applyFill="1" applyBorder="1" applyAlignment="1">
      <alignment horizontal="center" vertical="center"/>
    </xf>
    <xf numFmtId="0" fontId="1" fillId="0" borderId="0" xfId="45" applyFont="1" applyAlignment="1">
      <alignment horizontal="center" vertical="top"/>
    </xf>
    <xf numFmtId="0" fontId="51" fillId="0" borderId="0" xfId="45" applyFont="1" applyAlignment="1">
      <alignment horizontal="center" vertical="top"/>
    </xf>
    <xf numFmtId="169" fontId="1" fillId="0" borderId="0" xfId="45" applyNumberFormat="1" applyFont="1"/>
    <xf numFmtId="0" fontId="45" fillId="0" borderId="33" xfId="45" applyFont="1" applyBorder="1" applyAlignment="1">
      <alignment horizontal="left"/>
    </xf>
    <xf numFmtId="0" fontId="1" fillId="0" borderId="33" xfId="45" applyFont="1" applyBorder="1"/>
    <xf numFmtId="0" fontId="0" fillId="0" borderId="18" xfId="0" applyBorder="1"/>
    <xf numFmtId="0" fontId="0" fillId="0" borderId="12" xfId="0" applyBorder="1"/>
    <xf numFmtId="4" fontId="19" fillId="34" borderId="28" xfId="0" applyNumberFormat="1" applyFont="1" applyFill="1" applyBorder="1" applyAlignment="1">
      <alignment horizontal="right" vertical="center"/>
    </xf>
    <xf numFmtId="0" fontId="18" fillId="34" borderId="0" xfId="0" applyFont="1" applyFill="1" applyAlignment="1">
      <alignment vertical="top"/>
    </xf>
    <xf numFmtId="0" fontId="18" fillId="34" borderId="0" xfId="0" applyFont="1" applyFill="1" applyAlignment="1">
      <alignment horizontal="right" vertical="top"/>
    </xf>
    <xf numFmtId="4" fontId="18" fillId="34" borderId="30" xfId="0" applyNumberFormat="1" applyFont="1" applyFill="1" applyBorder="1" applyAlignment="1">
      <alignment horizontal="right" vertical="top"/>
    </xf>
    <xf numFmtId="4" fontId="19" fillId="34" borderId="28" xfId="0" applyNumberFormat="1" applyFont="1" applyFill="1" applyBorder="1" applyAlignment="1">
      <alignment horizontal="right" vertical="top"/>
    </xf>
    <xf numFmtId="0" fontId="19" fillId="34" borderId="50" xfId="0" applyFont="1" applyFill="1" applyBorder="1" applyAlignment="1">
      <alignment horizontal="center" vertical="center" wrapText="1"/>
    </xf>
    <xf numFmtId="0" fontId="19" fillId="34" borderId="50" xfId="0" applyFont="1" applyFill="1" applyBorder="1" applyAlignment="1">
      <alignment horizontal="left" vertical="center" wrapText="1"/>
    </xf>
    <xf numFmtId="0" fontId="19" fillId="34" borderId="50" xfId="0" applyFont="1" applyFill="1" applyBorder="1" applyAlignment="1">
      <alignment vertical="center" wrapText="1"/>
    </xf>
    <xf numFmtId="4" fontId="19" fillId="34" borderId="50" xfId="0" applyNumberFormat="1" applyFont="1" applyFill="1" applyBorder="1" applyAlignment="1">
      <alignment vertical="center" wrapText="1"/>
    </xf>
    <xf numFmtId="0" fontId="18" fillId="34" borderId="50" xfId="0" applyFont="1" applyFill="1" applyBorder="1" applyAlignment="1">
      <alignment horizontal="center" vertical="center"/>
    </xf>
    <xf numFmtId="0" fontId="18" fillId="34" borderId="50" xfId="0" applyFont="1" applyFill="1" applyBorder="1" applyAlignment="1">
      <alignment horizontal="center" vertical="center" wrapText="1"/>
    </xf>
    <xf numFmtId="0" fontId="18" fillId="34" borderId="50" xfId="0" applyFont="1" applyFill="1" applyBorder="1" applyAlignment="1">
      <alignment horizontal="left" vertical="center" wrapText="1"/>
    </xf>
    <xf numFmtId="4" fontId="18" fillId="34" borderId="50" xfId="0" applyNumberFormat="1" applyFont="1" applyFill="1" applyBorder="1" applyAlignment="1">
      <alignment vertical="center" wrapText="1"/>
    </xf>
    <xf numFmtId="4" fontId="18" fillId="34" borderId="50" xfId="0" applyNumberFormat="1" applyFont="1" applyFill="1" applyBorder="1" applyAlignment="1">
      <alignment horizontal="right" vertical="center" wrapText="1"/>
    </xf>
    <xf numFmtId="4" fontId="19" fillId="34" borderId="50" xfId="0" applyNumberFormat="1" applyFont="1" applyFill="1" applyBorder="1" applyAlignment="1">
      <alignment horizontal="right" vertical="center" wrapText="1"/>
    </xf>
    <xf numFmtId="4" fontId="19" fillId="34" borderId="50" xfId="0" applyNumberFormat="1" applyFont="1" applyFill="1" applyBorder="1" applyAlignment="1">
      <alignment horizontal="right" vertical="top"/>
    </xf>
    <xf numFmtId="0" fontId="18" fillId="34" borderId="50" xfId="0" applyFont="1" applyFill="1" applyBorder="1"/>
    <xf numFmtId="0" fontId="18" fillId="34" borderId="51" xfId="0" applyFont="1" applyFill="1" applyBorder="1"/>
    <xf numFmtId="4" fontId="18" fillId="34" borderId="50" xfId="0" applyNumberFormat="1" applyFont="1" applyFill="1" applyBorder="1" applyAlignment="1">
      <alignment horizontal="right" vertical="top"/>
    </xf>
    <xf numFmtId="10" fontId="0" fillId="34" borderId="0" xfId="47" applyNumberFormat="1" applyFont="1" applyFill="1" applyBorder="1" applyAlignment="1">
      <alignment horizontal="center" vertical="center"/>
    </xf>
    <xf numFmtId="0" fontId="22" fillId="34" borderId="50" xfId="0" applyFont="1" applyFill="1" applyBorder="1" applyAlignment="1">
      <alignment horizontal="center" vertical="center" wrapText="1"/>
    </xf>
    <xf numFmtId="0" fontId="20" fillId="34" borderId="50" xfId="0" applyFont="1" applyFill="1" applyBorder="1" applyAlignment="1">
      <alignment horizontal="center" vertical="center" wrapText="1"/>
    </xf>
    <xf numFmtId="0" fontId="19" fillId="34" borderId="50" xfId="0" applyFont="1" applyFill="1" applyBorder="1" applyAlignment="1">
      <alignment horizontal="center" vertical="center"/>
    </xf>
    <xf numFmtId="0" fontId="22" fillId="34" borderId="50" xfId="0" applyFont="1" applyFill="1" applyBorder="1" applyAlignment="1">
      <alignment vertical="center" wrapText="1"/>
    </xf>
    <xf numFmtId="4" fontId="22" fillId="34" borderId="50" xfId="0" applyNumberFormat="1" applyFont="1" applyFill="1" applyBorder="1" applyAlignment="1">
      <alignment horizontal="center" vertical="center" wrapText="1"/>
    </xf>
    <xf numFmtId="4" fontId="20" fillId="34" borderId="50" xfId="0" applyNumberFormat="1" applyFont="1" applyFill="1" applyBorder="1" applyAlignment="1">
      <alignment horizontal="center" vertical="center" wrapText="1"/>
    </xf>
    <xf numFmtId="0" fontId="24" fillId="34" borderId="50" xfId="0" applyFont="1" applyFill="1" applyBorder="1" applyAlignment="1">
      <alignment horizontal="center" vertical="center"/>
    </xf>
    <xf numFmtId="4" fontId="19" fillId="34" borderId="17" xfId="0" applyNumberFormat="1" applyFont="1" applyFill="1" applyBorder="1" applyAlignment="1">
      <alignment horizontal="right" vertical="center"/>
    </xf>
    <xf numFmtId="4" fontId="18" fillId="34" borderId="17" xfId="0" applyNumberFormat="1" applyFont="1" applyFill="1" applyBorder="1" applyAlignment="1">
      <alignment horizontal="right" vertical="center"/>
    </xf>
    <xf numFmtId="0" fontId="20" fillId="34" borderId="50" xfId="0" applyFont="1" applyFill="1" applyBorder="1" applyAlignment="1">
      <alignment vertical="center" wrapText="1"/>
    </xf>
    <xf numFmtId="4" fontId="20" fillId="34" borderId="50" xfId="0" applyNumberFormat="1" applyFont="1" applyFill="1" applyBorder="1" applyAlignment="1">
      <alignment horizontal="center" vertical="center"/>
    </xf>
    <xf numFmtId="0" fontId="20" fillId="35" borderId="50" xfId="0" applyFont="1" applyFill="1" applyBorder="1" applyAlignment="1">
      <alignment horizontal="center" vertical="center" wrapText="1"/>
    </xf>
    <xf numFmtId="4" fontId="20" fillId="35" borderId="50" xfId="0" applyNumberFormat="1" applyFont="1" applyFill="1" applyBorder="1" applyAlignment="1">
      <alignment horizontal="center" vertical="center" wrapText="1"/>
    </xf>
    <xf numFmtId="4" fontId="19" fillId="35" borderId="50" xfId="0" applyNumberFormat="1" applyFont="1" applyFill="1" applyBorder="1" applyAlignment="1">
      <alignment horizontal="center" vertical="center"/>
    </xf>
    <xf numFmtId="0" fontId="20" fillId="36" borderId="50" xfId="0" applyFont="1" applyFill="1" applyBorder="1" applyAlignment="1">
      <alignment horizontal="center" vertical="center" wrapText="1"/>
    </xf>
    <xf numFmtId="0" fontId="20" fillId="36" borderId="50" xfId="0" applyFont="1" applyFill="1" applyBorder="1" applyAlignment="1">
      <alignment vertical="center" wrapText="1"/>
    </xf>
    <xf numFmtId="4" fontId="20" fillId="0" borderId="50" xfId="0" applyNumberFormat="1" applyFont="1" applyBorder="1" applyAlignment="1">
      <alignment horizontal="center" vertical="center" wrapText="1"/>
    </xf>
    <xf numFmtId="4" fontId="20" fillId="36" borderId="50" xfId="0" applyNumberFormat="1" applyFont="1" applyFill="1" applyBorder="1" applyAlignment="1">
      <alignment horizontal="center" vertical="center" wrapText="1"/>
    </xf>
    <xf numFmtId="4" fontId="20" fillId="36" borderId="50" xfId="0" applyNumberFormat="1" applyFont="1" applyFill="1" applyBorder="1" applyAlignment="1">
      <alignment horizontal="center" vertical="center"/>
    </xf>
    <xf numFmtId="0" fontId="24" fillId="0" borderId="50" xfId="0" applyFont="1" applyBorder="1" applyAlignment="1">
      <alignment horizontal="center" vertical="center"/>
    </xf>
    <xf numFmtId="0" fontId="20" fillId="33" borderId="50" xfId="0" applyFont="1" applyFill="1" applyBorder="1" applyAlignment="1">
      <alignment horizontal="center" vertical="center" wrapText="1"/>
    </xf>
    <xf numFmtId="0" fontId="20" fillId="37" borderId="50" xfId="0" applyFont="1" applyFill="1" applyBorder="1" applyAlignment="1">
      <alignment vertical="center" wrapText="1"/>
    </xf>
    <xf numFmtId="0" fontId="20" fillId="37" borderId="50" xfId="0" applyFont="1" applyFill="1" applyBorder="1" applyAlignment="1">
      <alignment horizontal="center" vertical="center" wrapText="1"/>
    </xf>
    <xf numFmtId="4" fontId="20" fillId="37" borderId="50" xfId="0" applyNumberFormat="1" applyFont="1" applyFill="1" applyBorder="1" applyAlignment="1">
      <alignment horizontal="center" vertical="center" wrapText="1"/>
    </xf>
    <xf numFmtId="0" fontId="20" fillId="33" borderId="50" xfId="0" applyFont="1" applyFill="1" applyBorder="1" applyAlignment="1">
      <alignment horizontal="center" vertical="center"/>
    </xf>
    <xf numFmtId="4" fontId="20" fillId="33" borderId="50" xfId="0" applyNumberFormat="1" applyFont="1" applyFill="1" applyBorder="1" applyAlignment="1">
      <alignment horizontal="center" vertical="center"/>
    </xf>
    <xf numFmtId="0" fontId="20" fillId="34" borderId="50" xfId="0" applyFont="1" applyFill="1" applyBorder="1" applyAlignment="1">
      <alignment horizontal="center" vertical="center"/>
    </xf>
    <xf numFmtId="0" fontId="0" fillId="34" borderId="50" xfId="0" applyFill="1" applyBorder="1" applyAlignment="1">
      <alignment horizontal="center" vertical="center" wrapText="1"/>
    </xf>
    <xf numFmtId="0" fontId="20" fillId="33" borderId="50" xfId="0" applyFont="1" applyFill="1" applyBorder="1" applyAlignment="1">
      <alignment vertical="center" wrapText="1"/>
    </xf>
    <xf numFmtId="4" fontId="20" fillId="33" borderId="50" xfId="0" applyNumberFormat="1" applyFont="1" applyFill="1" applyBorder="1" applyAlignment="1">
      <alignment horizontal="center" vertical="center" wrapText="1"/>
    </xf>
    <xf numFmtId="0" fontId="22" fillId="33" borderId="50" xfId="0" applyFont="1" applyFill="1" applyBorder="1" applyAlignment="1">
      <alignment horizontal="center" vertical="center" wrapText="1"/>
    </xf>
    <xf numFmtId="4" fontId="22" fillId="33" borderId="50" xfId="0" applyNumberFormat="1" applyFont="1" applyFill="1" applyBorder="1" applyAlignment="1">
      <alignment horizontal="center" vertical="center" wrapText="1"/>
    </xf>
    <xf numFmtId="0" fontId="21" fillId="34" borderId="50" xfId="0" applyFont="1" applyFill="1" applyBorder="1" applyAlignment="1">
      <alignment horizontal="center" vertical="center" wrapText="1"/>
    </xf>
    <xf numFmtId="0" fontId="20" fillId="34" borderId="50" xfId="0" applyFont="1" applyFill="1" applyBorder="1" applyAlignment="1">
      <alignment horizontal="left" vertical="center" wrapText="1"/>
    </xf>
    <xf numFmtId="0" fontId="45" fillId="34" borderId="50" xfId="16" applyNumberFormat="1" applyFont="1" applyFill="1" applyBorder="1" applyAlignment="1" applyProtection="1">
      <alignment horizontal="center" vertical="center" wrapText="1"/>
    </xf>
    <xf numFmtId="0" fontId="26" fillId="34" borderId="50" xfId="0" applyFont="1" applyFill="1" applyBorder="1" applyAlignment="1">
      <alignment vertical="center" wrapText="1"/>
    </xf>
    <xf numFmtId="0" fontId="32" fillId="34" borderId="50" xfId="0" applyFont="1" applyFill="1" applyBorder="1" applyAlignment="1">
      <alignment horizontal="center" vertical="center" wrapText="1"/>
    </xf>
    <xf numFmtId="4" fontId="32" fillId="34" borderId="50" xfId="0" applyNumberFormat="1" applyFont="1" applyFill="1" applyBorder="1" applyAlignment="1">
      <alignment horizontal="right" vertical="center" wrapText="1"/>
    </xf>
    <xf numFmtId="43" fontId="52" fillId="34" borderId="50" xfId="52" applyFont="1" applyFill="1" applyBorder="1" applyAlignment="1" applyProtection="1">
      <alignment vertical="center"/>
    </xf>
    <xf numFmtId="0" fontId="31" fillId="34" borderId="50" xfId="0" applyFont="1" applyFill="1" applyBorder="1" applyAlignment="1">
      <alignment horizontal="center" vertical="center" wrapText="1"/>
    </xf>
    <xf numFmtId="0" fontId="22" fillId="0" borderId="50" xfId="0" applyFont="1" applyBorder="1" applyAlignment="1">
      <alignment horizontal="right" vertical="center" wrapText="1"/>
    </xf>
    <xf numFmtId="0" fontId="22" fillId="0" borderId="50" xfId="0" applyFont="1" applyBorder="1" applyAlignment="1">
      <alignment vertical="center" wrapText="1"/>
    </xf>
    <xf numFmtId="0" fontId="22" fillId="0" borderId="50" xfId="0" applyFont="1" applyBorder="1" applyAlignment="1">
      <alignment horizontal="center" vertical="center" wrapText="1"/>
    </xf>
    <xf numFmtId="4" fontId="22" fillId="0" borderId="50" xfId="0" applyNumberFormat="1" applyFont="1" applyBorder="1" applyAlignment="1">
      <alignment horizontal="center" vertical="center" wrapText="1"/>
    </xf>
    <xf numFmtId="4" fontId="20" fillId="0" borderId="50" xfId="0" applyNumberFormat="1" applyFont="1" applyBorder="1" applyAlignment="1">
      <alignment horizontal="right" vertical="center" wrapText="1"/>
    </xf>
    <xf numFmtId="0" fontId="24" fillId="0" borderId="50" xfId="0" applyFont="1" applyBorder="1" applyAlignment="1">
      <alignment horizontal="right" vertical="center"/>
    </xf>
    <xf numFmtId="0" fontId="19" fillId="38" borderId="50" xfId="0" applyFont="1" applyFill="1" applyBorder="1" applyAlignment="1">
      <alignment horizontal="right" vertical="center"/>
    </xf>
    <xf numFmtId="44" fontId="19" fillId="38" borderId="50" xfId="44" applyFont="1" applyFill="1" applyBorder="1" applyAlignment="1">
      <alignment horizontal="right" vertical="center"/>
    </xf>
    <xf numFmtId="0" fontId="19" fillId="38" borderId="50" xfId="0" applyFont="1" applyFill="1" applyBorder="1" applyAlignment="1">
      <alignment horizontal="center" vertical="center"/>
    </xf>
    <xf numFmtId="0" fontId="19" fillId="38" borderId="50" xfId="0" applyFont="1" applyFill="1" applyBorder="1" applyAlignment="1">
      <alignment vertical="center"/>
    </xf>
    <xf numFmtId="0" fontId="45" fillId="34" borderId="50" xfId="0" applyFont="1" applyFill="1" applyBorder="1" applyAlignment="1">
      <alignment horizontal="left" vertical="center" wrapText="1"/>
    </xf>
    <xf numFmtId="4" fontId="20" fillId="39" borderId="18" xfId="0" applyNumberFormat="1" applyFont="1" applyFill="1" applyBorder="1" applyAlignment="1">
      <alignment wrapText="1"/>
    </xf>
    <xf numFmtId="10" fontId="0" fillId="34" borderId="31" xfId="47" applyNumberFormat="1" applyFont="1" applyFill="1" applyBorder="1" applyAlignment="1">
      <alignment horizontal="center" vertical="center"/>
    </xf>
    <xf numFmtId="0" fontId="19" fillId="39" borderId="18" xfId="0" applyFont="1" applyFill="1" applyBorder="1" applyAlignment="1">
      <alignment horizontal="left" vertical="center" wrapText="1"/>
    </xf>
    <xf numFmtId="0" fontId="19" fillId="39" borderId="12" xfId="0" applyFont="1" applyFill="1" applyBorder="1" applyAlignment="1">
      <alignment horizontal="right" vertical="center" wrapText="1"/>
    </xf>
    <xf numFmtId="0" fontId="19" fillId="39" borderId="10" xfId="0" applyFont="1" applyFill="1" applyBorder="1" applyAlignment="1">
      <alignment horizontal="right" vertical="center" wrapText="1"/>
    </xf>
    <xf numFmtId="164" fontId="0" fillId="0" borderId="0" xfId="0" applyNumberFormat="1"/>
    <xf numFmtId="0" fontId="16" fillId="34" borderId="50" xfId="0" applyFont="1" applyFill="1" applyBorder="1" applyAlignment="1">
      <alignment horizontal="center" vertical="center" wrapText="1"/>
    </xf>
    <xf numFmtId="10" fontId="18" fillId="34" borderId="0" xfId="0" applyNumberFormat="1" applyFont="1" applyFill="1"/>
    <xf numFmtId="4" fontId="19" fillId="34" borderId="30" xfId="0" applyNumberFormat="1" applyFont="1" applyFill="1" applyBorder="1" applyAlignment="1">
      <alignment horizontal="right" vertical="center"/>
    </xf>
    <xf numFmtId="4" fontId="18" fillId="34" borderId="30" xfId="0" applyNumberFormat="1" applyFont="1" applyFill="1" applyBorder="1" applyAlignment="1">
      <alignment horizontal="right" vertical="center"/>
    </xf>
    <xf numFmtId="4" fontId="22" fillId="34" borderId="50" xfId="0" applyNumberFormat="1" applyFont="1" applyFill="1" applyBorder="1" applyAlignment="1">
      <alignment horizontal="right" vertical="center" wrapText="1"/>
    </xf>
    <xf numFmtId="0" fontId="20" fillId="39" borderId="14" xfId="0" applyFont="1" applyFill="1" applyBorder="1" applyAlignment="1">
      <alignment horizontal="right" wrapText="1"/>
    </xf>
    <xf numFmtId="0" fontId="19" fillId="39" borderId="0" xfId="0" applyFont="1" applyFill="1" applyAlignment="1">
      <alignment wrapText="1"/>
    </xf>
    <xf numFmtId="0" fontId="21" fillId="0" borderId="45" xfId="45" applyBorder="1"/>
    <xf numFmtId="0" fontId="21" fillId="0" borderId="31" xfId="45" applyBorder="1" applyAlignment="1">
      <alignment horizontal="center"/>
    </xf>
    <xf numFmtId="0" fontId="21" fillId="0" borderId="31" xfId="45" applyBorder="1" applyAlignment="1">
      <alignment horizontal="center" vertical="center"/>
    </xf>
    <xf numFmtId="0" fontId="21" fillId="0" borderId="31" xfId="45" applyBorder="1" applyAlignment="1">
      <alignment vertical="center"/>
    </xf>
    <xf numFmtId="0" fontId="21" fillId="0" borderId="46" xfId="45" applyBorder="1" applyAlignment="1">
      <alignment vertical="center"/>
    </xf>
    <xf numFmtId="0" fontId="21" fillId="0" borderId="0" xfId="45"/>
    <xf numFmtId="10" fontId="21" fillId="44" borderId="47" xfId="45" applyNumberFormat="1" applyFill="1" applyBorder="1" applyAlignment="1">
      <alignment vertical="center"/>
    </xf>
    <xf numFmtId="10" fontId="21" fillId="44" borderId="48" xfId="45" applyNumberFormat="1" applyFill="1" applyBorder="1" applyAlignment="1">
      <alignment vertical="center"/>
    </xf>
    <xf numFmtId="10" fontId="21" fillId="44" borderId="49" xfId="45" applyNumberFormat="1" applyFill="1" applyBorder="1" applyAlignment="1">
      <alignment vertical="center"/>
    </xf>
    <xf numFmtId="0" fontId="45" fillId="44" borderId="42" xfId="45" applyFont="1" applyFill="1" applyBorder="1" applyAlignment="1">
      <alignment horizontal="center"/>
    </xf>
    <xf numFmtId="0" fontId="45" fillId="44" borderId="43" xfId="45" applyFont="1" applyFill="1" applyBorder="1" applyAlignment="1">
      <alignment horizontal="center"/>
    </xf>
    <xf numFmtId="0" fontId="45" fillId="44" borderId="43" xfId="45" applyFont="1" applyFill="1" applyBorder="1" applyAlignment="1">
      <alignment horizontal="center" vertical="center"/>
    </xf>
    <xf numFmtId="0" fontId="45" fillId="44" borderId="44" xfId="45" applyFont="1" applyFill="1" applyBorder="1" applyAlignment="1">
      <alignment horizontal="center"/>
    </xf>
    <xf numFmtId="0" fontId="21" fillId="44" borderId="45" xfId="45" applyFill="1" applyBorder="1" applyAlignment="1">
      <alignment horizontal="center"/>
    </xf>
    <xf numFmtId="49" fontId="45" fillId="44" borderId="31" xfId="45" applyNumberFormat="1" applyFont="1" applyFill="1" applyBorder="1"/>
    <xf numFmtId="164" fontId="23" fillId="44" borderId="31" xfId="57" applyFont="1" applyFill="1" applyBorder="1" applyAlignment="1">
      <alignment horizontal="center" vertical="center"/>
    </xf>
    <xf numFmtId="10" fontId="23" fillId="44" borderId="31" xfId="47" applyNumberFormat="1" applyFont="1" applyFill="1" applyBorder="1" applyAlignment="1">
      <alignment horizontal="center" vertical="center"/>
    </xf>
    <xf numFmtId="9" fontId="21" fillId="0" borderId="31" xfId="53" applyFont="1" applyFill="1" applyBorder="1" applyAlignment="1">
      <alignment vertical="center"/>
    </xf>
    <xf numFmtId="10" fontId="21" fillId="38" borderId="46" xfId="45" applyNumberFormat="1" applyFill="1" applyBorder="1" applyAlignment="1">
      <alignment vertical="center"/>
    </xf>
    <xf numFmtId="0" fontId="21" fillId="0" borderId="45" xfId="45" applyBorder="1" applyAlignment="1">
      <alignment horizontal="center"/>
    </xf>
    <xf numFmtId="0" fontId="45" fillId="0" borderId="31" xfId="45" applyFont="1" applyBorder="1"/>
    <xf numFmtId="164" fontId="23" fillId="0" borderId="31" xfId="57" applyFont="1" applyBorder="1" applyAlignment="1">
      <alignment horizontal="center" vertical="center"/>
    </xf>
    <xf numFmtId="10" fontId="23" fillId="0" borderId="31" xfId="47" applyNumberFormat="1" applyFont="1" applyBorder="1" applyAlignment="1">
      <alignment horizontal="center" vertical="center"/>
    </xf>
    <xf numFmtId="164" fontId="21" fillId="0" borderId="31" xfId="45" applyNumberFormat="1" applyBorder="1" applyAlignment="1">
      <alignment vertical="center"/>
    </xf>
    <xf numFmtId="164" fontId="21" fillId="0" borderId="46" xfId="45" applyNumberFormat="1" applyBorder="1" applyAlignment="1">
      <alignment vertical="center"/>
    </xf>
    <xf numFmtId="0" fontId="21" fillId="0" borderId="31" xfId="45" applyBorder="1"/>
    <xf numFmtId="0" fontId="45" fillId="35" borderId="31" xfId="45" applyFont="1" applyFill="1" applyBorder="1" applyAlignment="1">
      <alignment vertical="center"/>
    </xf>
    <xf numFmtId="164" fontId="45" fillId="44" borderId="48" xfId="57" applyFont="1" applyFill="1" applyBorder="1" applyAlignment="1">
      <alignment horizontal="center" vertical="center"/>
    </xf>
    <xf numFmtId="10" fontId="45" fillId="44" borderId="48" xfId="45" applyNumberFormat="1" applyFont="1" applyFill="1" applyBorder="1" applyAlignment="1">
      <alignment horizontal="center" vertical="center"/>
    </xf>
    <xf numFmtId="164" fontId="21" fillId="44" borderId="31" xfId="45" applyNumberFormat="1" applyFill="1" applyBorder="1" applyAlignment="1">
      <alignment vertical="center"/>
    </xf>
    <xf numFmtId="164" fontId="23" fillId="0" borderId="0" xfId="57" applyFont="1"/>
    <xf numFmtId="10" fontId="23" fillId="33" borderId="45" xfId="47" applyNumberFormat="1" applyFont="1" applyFill="1" applyBorder="1" applyAlignment="1">
      <alignment horizontal="center" vertical="center"/>
    </xf>
    <xf numFmtId="10" fontId="23" fillId="33" borderId="31" xfId="47" applyNumberFormat="1" applyFont="1" applyFill="1" applyBorder="1" applyAlignment="1">
      <alignment horizontal="center" vertical="center"/>
    </xf>
    <xf numFmtId="10" fontId="23" fillId="33" borderId="46" xfId="47" applyNumberFormat="1" applyFont="1" applyFill="1" applyBorder="1" applyAlignment="1">
      <alignment horizontal="center" vertical="center"/>
    </xf>
    <xf numFmtId="4" fontId="39" fillId="0" borderId="14" xfId="0" applyNumberFormat="1" applyFont="1" applyBorder="1" applyAlignment="1">
      <alignment wrapText="1"/>
    </xf>
    <xf numFmtId="4" fontId="38" fillId="0" borderId="13" xfId="0" applyNumberFormat="1" applyFont="1" applyBorder="1"/>
    <xf numFmtId="49" fontId="19" fillId="34" borderId="50" xfId="0" applyNumberFormat="1" applyFont="1" applyFill="1" applyBorder="1" applyAlignment="1">
      <alignment horizontal="center" vertical="center" wrapText="1"/>
    </xf>
    <xf numFmtId="0" fontId="18" fillId="33" borderId="50" xfId="0" applyFont="1" applyFill="1" applyBorder="1"/>
    <xf numFmtId="4" fontId="19" fillId="34" borderId="50" xfId="0" applyNumberFormat="1" applyFont="1" applyFill="1" applyBorder="1" applyAlignment="1">
      <alignment horizontal="right" vertical="center"/>
    </xf>
    <xf numFmtId="0" fontId="18" fillId="34" borderId="50" xfId="0" applyFont="1" applyFill="1" applyBorder="1" applyAlignment="1">
      <alignment vertical="center"/>
    </xf>
    <xf numFmtId="0" fontId="18" fillId="34" borderId="51" xfId="0" applyFont="1" applyFill="1" applyBorder="1" applyAlignment="1">
      <alignment vertical="center"/>
    </xf>
    <xf numFmtId="4" fontId="18" fillId="34" borderId="50" xfId="0" applyNumberFormat="1" applyFont="1" applyFill="1" applyBorder="1" applyAlignment="1">
      <alignment horizontal="right" vertical="center"/>
    </xf>
    <xf numFmtId="10" fontId="18" fillId="0" borderId="0" xfId="0" applyNumberFormat="1" applyFont="1"/>
    <xf numFmtId="0" fontId="18" fillId="34" borderId="0" xfId="0" applyFont="1" applyFill="1" applyAlignment="1">
      <alignment horizontal="right" vertical="center"/>
    </xf>
    <xf numFmtId="4" fontId="19" fillId="34" borderId="0" xfId="0" applyNumberFormat="1" applyFont="1" applyFill="1" applyAlignment="1">
      <alignment horizontal="right" vertical="center"/>
    </xf>
    <xf numFmtId="0" fontId="18" fillId="34" borderId="0" xfId="0" applyFont="1" applyFill="1" applyAlignment="1">
      <alignment vertical="center"/>
    </xf>
    <xf numFmtId="49" fontId="32" fillId="34" borderId="50" xfId="0" applyNumberFormat="1" applyFont="1" applyFill="1" applyBorder="1" applyAlignment="1">
      <alignment horizontal="center" vertical="center" wrapText="1"/>
    </xf>
    <xf numFmtId="0" fontId="32" fillId="34" borderId="50" xfId="0" applyFont="1" applyFill="1" applyBorder="1" applyAlignment="1">
      <alignment vertical="center" wrapText="1"/>
    </xf>
    <xf numFmtId="0" fontId="21" fillId="34" borderId="50" xfId="0" applyFont="1" applyFill="1" applyBorder="1" applyAlignment="1">
      <alignment horizontal="left" vertical="center" wrapText="1"/>
    </xf>
    <xf numFmtId="0" fontId="22" fillId="34" borderId="50" xfId="0" applyFont="1" applyFill="1" applyBorder="1" applyAlignment="1">
      <alignment horizontal="left" vertical="center" wrapText="1"/>
    </xf>
    <xf numFmtId="4" fontId="21" fillId="34" borderId="50" xfId="0" applyNumberFormat="1" applyFont="1" applyFill="1" applyBorder="1" applyAlignment="1">
      <alignment horizontal="right" vertical="center" wrapText="1"/>
    </xf>
    <xf numFmtId="0" fontId="45" fillId="34" borderId="50" xfId="0" applyFont="1" applyFill="1" applyBorder="1" applyAlignment="1">
      <alignment horizontal="center" vertical="center" wrapText="1"/>
    </xf>
    <xf numFmtId="0" fontId="18" fillId="34" borderId="25" xfId="0" applyFont="1" applyFill="1" applyBorder="1" applyAlignment="1">
      <alignment horizontal="center" vertical="center" wrapText="1"/>
    </xf>
    <xf numFmtId="0" fontId="18" fillId="34" borderId="30" xfId="0" applyFont="1" applyFill="1" applyBorder="1" applyAlignment="1">
      <alignment horizontal="left" vertical="center" wrapText="1"/>
    </xf>
    <xf numFmtId="0" fontId="18" fillId="34" borderId="30" xfId="0" applyFont="1" applyFill="1" applyBorder="1" applyAlignment="1">
      <alignment horizontal="center" vertical="center" wrapText="1"/>
    </xf>
    <xf numFmtId="165" fontId="18" fillId="34" borderId="30" xfId="0" applyNumberFormat="1" applyFont="1" applyFill="1" applyBorder="1" applyAlignment="1">
      <alignment horizontal="right" vertical="center" wrapText="1"/>
    </xf>
    <xf numFmtId="4" fontId="18" fillId="34" borderId="17" xfId="0" applyNumberFormat="1" applyFont="1" applyFill="1" applyBorder="1" applyAlignment="1">
      <alignment horizontal="right" vertical="center" wrapText="1"/>
    </xf>
    <xf numFmtId="0" fontId="19" fillId="34" borderId="30" xfId="0" applyFont="1" applyFill="1" applyBorder="1" applyAlignment="1">
      <alignment horizontal="center" vertical="center" wrapText="1"/>
    </xf>
    <xf numFmtId="0" fontId="19" fillId="34" borderId="26" xfId="0" quotePrefix="1" applyFont="1" applyFill="1" applyBorder="1" applyAlignment="1">
      <alignment horizontal="center" vertical="center" wrapText="1"/>
    </xf>
    <xf numFmtId="4" fontId="18" fillId="34" borderId="30" xfId="0" applyNumberFormat="1" applyFont="1" applyFill="1" applyBorder="1" applyAlignment="1">
      <alignment horizontal="right" vertical="center" wrapText="1"/>
    </xf>
    <xf numFmtId="165" fontId="18" fillId="34" borderId="50" xfId="0" applyNumberFormat="1" applyFont="1" applyFill="1" applyBorder="1" applyAlignment="1">
      <alignment horizontal="right" vertical="center" wrapText="1"/>
    </xf>
    <xf numFmtId="0" fontId="19" fillId="34" borderId="51" xfId="0" quotePrefix="1" applyFont="1" applyFill="1" applyBorder="1" applyAlignment="1">
      <alignment horizontal="center" vertical="center" wrapText="1"/>
    </xf>
    <xf numFmtId="165" fontId="18" fillId="34" borderId="17" xfId="0" applyNumberFormat="1" applyFont="1" applyFill="1" applyBorder="1" applyAlignment="1">
      <alignment horizontal="right" vertical="center" wrapText="1"/>
    </xf>
    <xf numFmtId="0" fontId="18" fillId="34" borderId="17" xfId="0" applyFont="1" applyFill="1" applyBorder="1" applyAlignment="1">
      <alignment horizontal="center" vertical="center" wrapText="1"/>
    </xf>
    <xf numFmtId="2" fontId="53" fillId="34" borderId="50" xfId="0" applyNumberFormat="1" applyFont="1" applyFill="1" applyBorder="1" applyAlignment="1">
      <alignment horizontal="right" vertical="center"/>
    </xf>
    <xf numFmtId="0" fontId="19" fillId="34" borderId="53" xfId="0" applyFont="1" applyFill="1" applyBorder="1" applyAlignment="1">
      <alignment horizontal="center" vertical="center" wrapText="1"/>
    </xf>
    <xf numFmtId="0" fontId="19" fillId="34" borderId="26" xfId="0" applyFont="1" applyFill="1" applyBorder="1" applyAlignment="1">
      <alignment horizontal="center" vertical="center"/>
    </xf>
    <xf numFmtId="170" fontId="18" fillId="34" borderId="50" xfId="0" applyNumberFormat="1" applyFont="1" applyFill="1" applyBorder="1" applyAlignment="1">
      <alignment horizontal="right" vertical="center" wrapText="1"/>
    </xf>
    <xf numFmtId="0" fontId="19" fillId="33" borderId="22" xfId="0" applyFont="1" applyFill="1" applyBorder="1" applyAlignment="1">
      <alignment horizontal="center" vertical="center" wrapText="1"/>
    </xf>
    <xf numFmtId="0" fontId="19" fillId="33" borderId="23" xfId="0" applyFont="1" applyFill="1" applyBorder="1" applyAlignment="1">
      <alignment horizontal="left" vertical="center" wrapText="1"/>
    </xf>
    <xf numFmtId="0" fontId="19" fillId="33" borderId="23" xfId="0" applyFont="1" applyFill="1" applyBorder="1" applyAlignment="1">
      <alignment horizontal="center" vertical="center" wrapText="1"/>
    </xf>
    <xf numFmtId="165" fontId="18" fillId="33" borderId="23" xfId="0" applyNumberFormat="1" applyFont="1" applyFill="1" applyBorder="1" applyAlignment="1">
      <alignment horizontal="right" vertical="center" wrapText="1"/>
    </xf>
    <xf numFmtId="4" fontId="18" fillId="33" borderId="23" xfId="0" applyNumberFormat="1" applyFont="1" applyFill="1" applyBorder="1" applyAlignment="1">
      <alignment horizontal="right" vertical="center" wrapText="1"/>
    </xf>
    <xf numFmtId="0" fontId="19" fillId="45" borderId="23" xfId="0" applyFont="1" applyFill="1" applyBorder="1" applyAlignment="1">
      <alignment horizontal="center" vertical="center" wrapText="1"/>
    </xf>
    <xf numFmtId="0" fontId="19" fillId="33" borderId="24" xfId="0" applyFont="1" applyFill="1" applyBorder="1" applyAlignment="1">
      <alignment horizontal="center" vertical="center" wrapText="1"/>
    </xf>
    <xf numFmtId="165" fontId="19" fillId="33" borderId="23" xfId="0" applyNumberFormat="1" applyFont="1" applyFill="1" applyBorder="1" applyAlignment="1">
      <alignment horizontal="center" vertical="center" wrapText="1"/>
    </xf>
    <xf numFmtId="0" fontId="29" fillId="0" borderId="0" xfId="0" applyFont="1" applyAlignment="1">
      <alignment vertical="center" wrapText="1"/>
    </xf>
    <xf numFmtId="4" fontId="38" fillId="0" borderId="18" xfId="0" applyNumberFormat="1" applyFont="1" applyBorder="1" applyAlignment="1">
      <alignment horizontal="center"/>
    </xf>
    <xf numFmtId="4" fontId="38" fillId="0" borderId="13" xfId="0" applyNumberFormat="1" applyFont="1" applyBorder="1" applyAlignment="1">
      <alignment horizontal="center"/>
    </xf>
    <xf numFmtId="4" fontId="39" fillId="0" borderId="0" xfId="0" applyNumberFormat="1" applyFont="1" applyAlignment="1">
      <alignment horizontal="center" wrapText="1"/>
    </xf>
    <xf numFmtId="4" fontId="39" fillId="0" borderId="14" xfId="0" applyNumberFormat="1" applyFont="1" applyBorder="1" applyAlignment="1">
      <alignment horizontal="center" wrapText="1"/>
    </xf>
    <xf numFmtId="0" fontId="40" fillId="0" borderId="15" xfId="0" applyFont="1" applyBorder="1" applyAlignment="1">
      <alignment horizontal="right" vertical="center" wrapText="1"/>
    </xf>
    <xf numFmtId="0" fontId="29" fillId="0" borderId="11" xfId="0" applyFont="1" applyBorder="1" applyAlignment="1">
      <alignment horizontal="right" vertical="center" wrapText="1"/>
    </xf>
    <xf numFmtId="0" fontId="29" fillId="0" borderId="16" xfId="0" applyFont="1" applyBorder="1" applyAlignment="1">
      <alignment horizontal="right" vertical="center" wrapText="1"/>
    </xf>
    <xf numFmtId="0" fontId="19" fillId="38" borderId="50" xfId="0" applyFont="1" applyFill="1" applyBorder="1" applyAlignment="1">
      <alignment horizontal="right" vertical="center"/>
    </xf>
    <xf numFmtId="0" fontId="20" fillId="39" borderId="0" xfId="0" applyFont="1" applyFill="1" applyAlignment="1">
      <alignment horizontal="right" vertical="center"/>
    </xf>
    <xf numFmtId="0" fontId="20" fillId="39" borderId="14" xfId="0" applyFont="1" applyFill="1" applyBorder="1" applyAlignment="1">
      <alignment horizontal="right" vertical="center"/>
    </xf>
    <xf numFmtId="0" fontId="20" fillId="39" borderId="18" xfId="0" applyFont="1" applyFill="1" applyBorder="1" applyAlignment="1">
      <alignment horizontal="right" vertical="center"/>
    </xf>
    <xf numFmtId="0" fontId="20" fillId="39" borderId="13" xfId="0" applyFont="1" applyFill="1" applyBorder="1" applyAlignment="1">
      <alignment horizontal="right" vertical="center"/>
    </xf>
    <xf numFmtId="0" fontId="28" fillId="0" borderId="10" xfId="0" applyFont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28" fillId="0" borderId="14" xfId="0" applyFont="1" applyBorder="1" applyAlignment="1">
      <alignment horizontal="center" vertical="center" wrapText="1"/>
    </xf>
    <xf numFmtId="0" fontId="19" fillId="39" borderId="0" xfId="0" applyFont="1" applyFill="1" applyAlignment="1">
      <alignment horizontal="left" vertical="center" wrapText="1"/>
    </xf>
    <xf numFmtId="0" fontId="35" fillId="0" borderId="0" xfId="0" applyFont="1" applyAlignment="1">
      <alignment horizontal="left"/>
    </xf>
    <xf numFmtId="0" fontId="34" fillId="0" borderId="0" xfId="0" applyFont="1" applyAlignment="1">
      <alignment horizontal="left" vertical="top" wrapText="1"/>
    </xf>
    <xf numFmtId="0" fontId="33" fillId="0" borderId="0" xfId="0" applyFont="1" applyAlignment="1">
      <alignment horizontal="left" vertical="center"/>
    </xf>
    <xf numFmtId="0" fontId="18" fillId="34" borderId="25" xfId="0" applyFont="1" applyFill="1" applyBorder="1" applyAlignment="1">
      <alignment horizontal="right" vertical="center"/>
    </xf>
    <xf numFmtId="0" fontId="18" fillId="34" borderId="50" xfId="0" applyFont="1" applyFill="1" applyBorder="1" applyAlignment="1">
      <alignment horizontal="right" vertical="center"/>
    </xf>
    <xf numFmtId="0" fontId="18" fillId="34" borderId="27" xfId="0" applyFont="1" applyFill="1" applyBorder="1" applyAlignment="1">
      <alignment horizontal="right" vertical="center"/>
    </xf>
    <xf numFmtId="0" fontId="18" fillId="34" borderId="28" xfId="0" applyFont="1" applyFill="1" applyBorder="1" applyAlignment="1">
      <alignment horizontal="right" vertical="center"/>
    </xf>
    <xf numFmtId="0" fontId="18" fillId="34" borderId="17" xfId="0" applyFont="1" applyFill="1" applyBorder="1" applyAlignment="1">
      <alignment horizontal="right" vertical="center"/>
    </xf>
    <xf numFmtId="0" fontId="18" fillId="34" borderId="25" xfId="0" applyFont="1" applyFill="1" applyBorder="1" applyAlignment="1">
      <alignment horizontal="right" vertical="top"/>
    </xf>
    <xf numFmtId="0" fontId="18" fillId="34" borderId="50" xfId="0" applyFont="1" applyFill="1" applyBorder="1" applyAlignment="1">
      <alignment horizontal="right" vertical="top"/>
    </xf>
    <xf numFmtId="0" fontId="18" fillId="34" borderId="27" xfId="0" applyFont="1" applyFill="1" applyBorder="1" applyAlignment="1">
      <alignment horizontal="right" vertical="top"/>
    </xf>
    <xf numFmtId="0" fontId="18" fillId="34" borderId="28" xfId="0" applyFont="1" applyFill="1" applyBorder="1" applyAlignment="1">
      <alignment horizontal="right" vertical="top"/>
    </xf>
    <xf numFmtId="0" fontId="18" fillId="34" borderId="30" xfId="0" applyFont="1" applyFill="1" applyBorder="1" applyAlignment="1">
      <alignment horizontal="right" vertical="center"/>
    </xf>
    <xf numFmtId="0" fontId="27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4" fontId="38" fillId="0" borderId="18" xfId="0" applyNumberFormat="1" applyFont="1" applyBorder="1" applyAlignment="1">
      <alignment horizontal="center" vertical="top"/>
    </xf>
    <xf numFmtId="4" fontId="38" fillId="0" borderId="13" xfId="0" applyNumberFormat="1" applyFont="1" applyBorder="1" applyAlignment="1">
      <alignment horizontal="center" vertical="top"/>
    </xf>
    <xf numFmtId="4" fontId="39" fillId="0" borderId="0" xfId="0" applyNumberFormat="1" applyFont="1" applyAlignment="1">
      <alignment horizontal="center" vertical="center" wrapText="1"/>
    </xf>
    <xf numFmtId="4" fontId="39" fillId="0" borderId="14" xfId="0" applyNumberFormat="1" applyFont="1" applyBorder="1" applyAlignment="1">
      <alignment horizontal="center" vertical="center" wrapText="1"/>
    </xf>
    <xf numFmtId="0" fontId="19" fillId="39" borderId="0" xfId="0" applyFont="1" applyFill="1" applyAlignment="1">
      <alignment horizontal="left" wrapText="1"/>
    </xf>
    <xf numFmtId="0" fontId="42" fillId="0" borderId="33" xfId="0" applyFont="1" applyBorder="1" applyAlignment="1">
      <alignment horizontal="center" vertical="center"/>
    </xf>
    <xf numFmtId="0" fontId="42" fillId="0" borderId="35" xfId="0" applyFont="1" applyBorder="1" applyAlignment="1">
      <alignment horizontal="center" vertical="center"/>
    </xf>
    <xf numFmtId="0" fontId="43" fillId="0" borderId="0" xfId="0" applyFont="1" applyAlignment="1">
      <alignment horizontal="center" wrapText="1"/>
    </xf>
    <xf numFmtId="0" fontId="43" fillId="0" borderId="37" xfId="0" applyFont="1" applyBorder="1" applyAlignment="1">
      <alignment horizontal="center" wrapText="1"/>
    </xf>
    <xf numFmtId="0" fontId="45" fillId="0" borderId="38" xfId="54" applyFont="1" applyBorder="1" applyAlignment="1">
      <alignment horizontal="left" vertical="top"/>
    </xf>
    <xf numFmtId="0" fontId="44" fillId="0" borderId="39" xfId="55" applyNumberFormat="1" applyFont="1" applyFill="1" applyBorder="1" applyAlignment="1" applyProtection="1">
      <alignment horizontal="left" wrapText="1"/>
    </xf>
    <xf numFmtId="0" fontId="44" fillId="0" borderId="40" xfId="45" applyFont="1" applyBorder="1" applyAlignment="1">
      <alignment horizontal="left" wrapText="1"/>
    </xf>
    <xf numFmtId="10" fontId="44" fillId="41" borderId="40" xfId="45" applyNumberFormat="1" applyFont="1" applyFill="1" applyBorder="1" applyAlignment="1" applyProtection="1">
      <alignment horizontal="center"/>
      <protection locked="0"/>
    </xf>
    <xf numFmtId="0" fontId="1" fillId="0" borderId="40" xfId="45" applyFont="1" applyBorder="1" applyAlignment="1">
      <alignment horizontal="center" vertical="center" wrapText="1"/>
    </xf>
    <xf numFmtId="0" fontId="44" fillId="0" borderId="40" xfId="45" applyFont="1" applyBorder="1" applyAlignment="1">
      <alignment horizontal="left"/>
    </xf>
    <xf numFmtId="0" fontId="46" fillId="0" borderId="40" xfId="45" applyFont="1" applyBorder="1" applyAlignment="1">
      <alignment horizontal="center"/>
    </xf>
    <xf numFmtId="166" fontId="44" fillId="42" borderId="39" xfId="55" applyFont="1" applyFill="1" applyBorder="1" applyAlignment="1" applyProtection="1">
      <alignment horizontal="left"/>
      <protection locked="0"/>
    </xf>
    <xf numFmtId="0" fontId="47" fillId="0" borderId="40" xfId="45" applyFont="1" applyBorder="1" applyAlignment="1">
      <alignment horizontal="center" vertical="center"/>
    </xf>
    <xf numFmtId="4" fontId="47" fillId="0" borderId="40" xfId="45" applyNumberFormat="1" applyFont="1" applyBorder="1" applyAlignment="1">
      <alignment horizontal="center" vertical="center" wrapText="1"/>
    </xf>
    <xf numFmtId="0" fontId="48" fillId="43" borderId="40" xfId="45" applyFont="1" applyFill="1" applyBorder="1" applyAlignment="1">
      <alignment horizontal="center" vertical="center" wrapText="1"/>
    </xf>
    <xf numFmtId="0" fontId="1" fillId="0" borderId="0" xfId="45" applyFont="1" applyAlignment="1">
      <alignment horizontal="center" vertical="center"/>
    </xf>
    <xf numFmtId="0" fontId="49" fillId="0" borderId="0" xfId="56" applyFont="1" applyAlignment="1">
      <alignment horizontal="right" vertical="center"/>
    </xf>
    <xf numFmtId="0" fontId="50" fillId="0" borderId="0" xfId="56" applyFont="1" applyAlignment="1">
      <alignment horizontal="center"/>
    </xf>
    <xf numFmtId="0" fontId="49" fillId="0" borderId="0" xfId="56" applyFont="1" applyAlignment="1">
      <alignment horizontal="left" vertical="center"/>
    </xf>
    <xf numFmtId="0" fontId="49" fillId="0" borderId="0" xfId="56" applyFont="1" applyAlignment="1">
      <alignment horizontal="center" vertical="top"/>
    </xf>
    <xf numFmtId="0" fontId="47" fillId="0" borderId="0" xfId="54" applyFont="1" applyAlignment="1">
      <alignment horizontal="left" vertical="top"/>
    </xf>
    <xf numFmtId="0" fontId="36" fillId="0" borderId="0" xfId="0" applyFont="1" applyAlignment="1">
      <alignment horizontal="left"/>
    </xf>
    <xf numFmtId="0" fontId="44" fillId="0" borderId="40" xfId="45" applyFont="1" applyBorder="1" applyAlignment="1">
      <alignment horizontal="left" vertical="center" wrapText="1"/>
    </xf>
    <xf numFmtId="49" fontId="1" fillId="41" borderId="40" xfId="45" applyNumberFormat="1" applyFont="1" applyFill="1" applyBorder="1" applyAlignment="1" applyProtection="1">
      <alignment horizontal="left" vertical="top" wrapText="1"/>
      <protection locked="0"/>
    </xf>
    <xf numFmtId="167" fontId="1" fillId="0" borderId="41" xfId="45" applyNumberFormat="1" applyFont="1" applyBorder="1" applyAlignment="1">
      <alignment horizontal="left"/>
    </xf>
    <xf numFmtId="168" fontId="1" fillId="0" borderId="41" xfId="45" applyNumberFormat="1" applyFont="1" applyBorder="1" applyAlignment="1">
      <alignment horizontal="left"/>
    </xf>
    <xf numFmtId="0" fontId="45" fillId="0" borderId="0" xfId="45" applyFont="1" applyAlignment="1">
      <alignment horizontal="left" vertical="center"/>
    </xf>
    <xf numFmtId="0" fontId="19" fillId="39" borderId="52" xfId="0" applyFont="1" applyFill="1" applyBorder="1" applyAlignment="1">
      <alignment horizontal="right" wrapText="1"/>
    </xf>
    <xf numFmtId="0" fontId="19" fillId="39" borderId="54" xfId="0" applyFont="1" applyFill="1" applyBorder="1" applyAlignment="1">
      <alignment horizontal="right" wrapText="1"/>
    </xf>
    <xf numFmtId="0" fontId="19" fillId="39" borderId="52" xfId="0" applyFont="1" applyFill="1" applyBorder="1" applyAlignment="1">
      <alignment horizontal="left" wrapText="1"/>
    </xf>
    <xf numFmtId="4" fontId="20" fillId="39" borderId="18" xfId="0" applyNumberFormat="1" applyFont="1" applyFill="1" applyBorder="1" applyAlignment="1">
      <alignment horizontal="right" wrapText="1"/>
    </xf>
    <xf numFmtId="4" fontId="20" fillId="39" borderId="13" xfId="0" applyNumberFormat="1" applyFont="1" applyFill="1" applyBorder="1" applyAlignment="1">
      <alignment horizontal="right" wrapText="1"/>
    </xf>
    <xf numFmtId="0" fontId="45" fillId="44" borderId="47" xfId="45" applyFont="1" applyFill="1" applyBorder="1" applyAlignment="1">
      <alignment horizontal="center"/>
    </xf>
    <xf numFmtId="0" fontId="45" fillId="44" borderId="48" xfId="45" applyFont="1" applyFill="1" applyBorder="1" applyAlignment="1">
      <alignment horizontal="center"/>
    </xf>
    <xf numFmtId="0" fontId="16" fillId="34" borderId="50" xfId="0" applyFont="1" applyFill="1" applyBorder="1" applyAlignment="1">
      <alignment horizontal="center" vertical="center" wrapText="1"/>
    </xf>
  </cellXfs>
  <cellStyles count="58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Excel Built-in Normal" xfId="43" xr:uid="{00000000-0005-0000-0000-00001D000000}"/>
    <cellStyle name="Moeda" xfId="44" builtinId="4"/>
    <cellStyle name="Moeda_Composicao BDI v2.1" xfId="55" xr:uid="{00000000-0005-0000-0000-000020000000}"/>
    <cellStyle name="Neutro" xfId="8" builtinId="28" customBuiltin="1"/>
    <cellStyle name="Normal" xfId="0" builtinId="0"/>
    <cellStyle name="Normal 2" xfId="42" xr:uid="{00000000-0005-0000-0000-000023000000}"/>
    <cellStyle name="Normal 2 2" xfId="45" xr:uid="{00000000-0005-0000-0000-000024000000}"/>
    <cellStyle name="Normal 3" xfId="46" xr:uid="{00000000-0005-0000-0000-000025000000}"/>
    <cellStyle name="Normal 46" xfId="56" xr:uid="{00000000-0005-0000-0000-000026000000}"/>
    <cellStyle name="Normal_FICHA DE VERIFICAÇÃO PRELIMINAR - Plano R" xfId="54" xr:uid="{00000000-0005-0000-0000-000027000000}"/>
    <cellStyle name="Nota" xfId="15" builtinId="10" customBuiltin="1"/>
    <cellStyle name="Porcentagem" xfId="53" builtinId="5"/>
    <cellStyle name="Porcentagem 2" xfId="47" xr:uid="{00000000-0005-0000-0000-00002A000000}"/>
    <cellStyle name="Porcentagem 3" xfId="48" xr:uid="{00000000-0005-0000-0000-00002B000000}"/>
    <cellStyle name="Ruim" xfId="7" builtinId="27" customBuiltin="1"/>
    <cellStyle name="Saída" xfId="10" builtinId="21" customBuiltin="1"/>
    <cellStyle name="Separador de milhares 2" xfId="50" xr:uid="{00000000-0005-0000-0000-00002D000000}"/>
    <cellStyle name="Separador de milhares 3" xfId="51" xr:uid="{00000000-0005-0000-0000-00002E000000}"/>
    <cellStyle name="Separador de milhares 4" xfId="49" xr:uid="{00000000-0005-0000-0000-00002F000000}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  <cellStyle name="Vírgula" xfId="52" builtinId="3"/>
    <cellStyle name="Vírgula 2 2" xfId="57" xr:uid="{00000000-0005-0000-0000-000039000000}"/>
  </cellStyles>
  <dxfs count="7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9" defaultPivotStyle="PivotStyleLight16"/>
  <colors>
    <mruColors>
      <color rgb="FFFF00FF"/>
      <color rgb="FFFF0000"/>
      <color rgb="FF00FF00"/>
      <color rgb="FF00FFFF"/>
      <color rgb="FFFF0066"/>
      <color rgb="FFE3471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85724</xdr:colOff>
      <xdr:row>0</xdr:row>
      <xdr:rowOff>85725</xdr:rowOff>
    </xdr:from>
    <xdr:to>
      <xdr:col>1</xdr:col>
      <xdr:colOff>704851</xdr:colOff>
      <xdr:row>3</xdr:row>
      <xdr:rowOff>85725</xdr:rowOff>
    </xdr:to>
    <xdr:pic>
      <xdr:nvPicPr>
        <xdr:cNvPr id="5" name="Picture 1" descr="nova bandeira de Franca">
          <a:extLst>
            <a:ext uri="{FF2B5EF4-FFF2-40B4-BE49-F238E27FC236}">
              <a16:creationId xmlns:a16="http://schemas.microsoft.com/office/drawing/2014/main" id="{A689D5BC-E4A9-468F-B8B9-25895E03D6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5724" y="85725"/>
          <a:ext cx="1562102" cy="923925"/>
        </a:xfrm>
        <a:prstGeom prst="rect">
          <a:avLst/>
        </a:prstGeom>
        <a:noFill/>
      </xdr:spPr>
    </xdr:pic>
    <xdr:clientData/>
  </xdr:twoCellAnchor>
  <xdr:twoCellAnchor>
    <xdr:from>
      <xdr:col>3</xdr:col>
      <xdr:colOff>59532</xdr:colOff>
      <xdr:row>0</xdr:row>
      <xdr:rowOff>42522</xdr:rowOff>
    </xdr:from>
    <xdr:to>
      <xdr:col>9</xdr:col>
      <xdr:colOff>8505</xdr:colOff>
      <xdr:row>1</xdr:row>
      <xdr:rowOff>284111</xdr:rowOff>
    </xdr:to>
    <xdr:pic>
      <xdr:nvPicPr>
        <xdr:cNvPr id="6" name="Imagem 53">
          <a:extLst>
            <a:ext uri="{FF2B5EF4-FFF2-40B4-BE49-F238E27FC236}">
              <a16:creationId xmlns:a16="http://schemas.microsoft.com/office/drawing/2014/main" id="{9AF45D49-01B3-4F84-8C4B-156909DC12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89487" y="42522"/>
          <a:ext cx="5442857" cy="5137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47624</xdr:colOff>
      <xdr:row>0</xdr:row>
      <xdr:rowOff>95250</xdr:rowOff>
    </xdr:from>
    <xdr:to>
      <xdr:col>1</xdr:col>
      <xdr:colOff>581025</xdr:colOff>
      <xdr:row>3</xdr:row>
      <xdr:rowOff>190500</xdr:rowOff>
    </xdr:to>
    <xdr:pic>
      <xdr:nvPicPr>
        <xdr:cNvPr id="2" name="Picture 1" descr="nova bandeira de Franca">
          <a:extLst>
            <a:ext uri="{FF2B5EF4-FFF2-40B4-BE49-F238E27FC236}">
              <a16:creationId xmlns:a16="http://schemas.microsoft.com/office/drawing/2014/main" id="{3CB57DE9-BC83-4757-AD6E-033C9BE4BD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4" y="95250"/>
          <a:ext cx="1628776" cy="876300"/>
        </a:xfrm>
        <a:prstGeom prst="rect">
          <a:avLst/>
        </a:prstGeom>
        <a:noFill/>
      </xdr:spPr>
    </xdr:pic>
    <xdr:clientData/>
  </xdr:twoCellAnchor>
  <xdr:twoCellAnchor>
    <xdr:from>
      <xdr:col>1</xdr:col>
      <xdr:colOff>3590925</xdr:colOff>
      <xdr:row>0</xdr:row>
      <xdr:rowOff>0</xdr:rowOff>
    </xdr:from>
    <xdr:to>
      <xdr:col>8</xdr:col>
      <xdr:colOff>952500</xdr:colOff>
      <xdr:row>1</xdr:row>
      <xdr:rowOff>190499</xdr:rowOff>
    </xdr:to>
    <xdr:pic>
      <xdr:nvPicPr>
        <xdr:cNvPr id="3" name="Imagem 53">
          <a:extLst>
            <a:ext uri="{FF2B5EF4-FFF2-40B4-BE49-F238E27FC236}">
              <a16:creationId xmlns:a16="http://schemas.microsoft.com/office/drawing/2014/main" id="{B046D870-0D64-4913-9A16-9AB238D43F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33900" y="0"/>
          <a:ext cx="6448425" cy="390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733425</xdr:colOff>
      <xdr:row>0</xdr:row>
      <xdr:rowOff>19050</xdr:rowOff>
    </xdr:from>
    <xdr:to>
      <xdr:col>9</xdr:col>
      <xdr:colOff>581025</xdr:colOff>
      <xdr:row>1</xdr:row>
      <xdr:rowOff>180975</xdr:rowOff>
    </xdr:to>
    <xdr:pic>
      <xdr:nvPicPr>
        <xdr:cNvPr id="2" name="Imagem 53">
          <a:extLst>
            <a:ext uri="{FF2B5EF4-FFF2-40B4-BE49-F238E27FC236}">
              <a16:creationId xmlns:a16="http://schemas.microsoft.com/office/drawing/2014/main" id="{1E26A0A0-F4C6-4911-836A-7778F4D572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57475" y="19050"/>
          <a:ext cx="529590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95250</xdr:colOff>
      <xdr:row>0</xdr:row>
      <xdr:rowOff>38100</xdr:rowOff>
    </xdr:from>
    <xdr:to>
      <xdr:col>1</xdr:col>
      <xdr:colOff>104775</xdr:colOff>
      <xdr:row>1</xdr:row>
      <xdr:rowOff>342901</xdr:rowOff>
    </xdr:to>
    <xdr:pic>
      <xdr:nvPicPr>
        <xdr:cNvPr id="3" name="Picture 1" descr="nova bandeira de Franca">
          <a:extLst>
            <a:ext uri="{FF2B5EF4-FFF2-40B4-BE49-F238E27FC236}">
              <a16:creationId xmlns:a16="http://schemas.microsoft.com/office/drawing/2014/main" id="{CCB7E57A-9EEC-4247-8084-2932601533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5250" y="38100"/>
          <a:ext cx="838200" cy="495301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66674</xdr:colOff>
      <xdr:row>0</xdr:row>
      <xdr:rowOff>76200</xdr:rowOff>
    </xdr:from>
    <xdr:to>
      <xdr:col>1</xdr:col>
      <xdr:colOff>257175</xdr:colOff>
      <xdr:row>3</xdr:row>
      <xdr:rowOff>0</xdr:rowOff>
    </xdr:to>
    <xdr:pic>
      <xdr:nvPicPr>
        <xdr:cNvPr id="2" name="Picture 1" descr="nova bandeira de Franca">
          <a:extLst>
            <a:ext uri="{FF2B5EF4-FFF2-40B4-BE49-F238E27FC236}">
              <a16:creationId xmlns:a16="http://schemas.microsoft.com/office/drawing/2014/main" id="{A2453BBB-9EF4-45E9-9C29-1ACE4B51E7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6674" y="76200"/>
          <a:ext cx="1143001" cy="8191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1695450</xdr:colOff>
      <xdr:row>0</xdr:row>
      <xdr:rowOff>41502</xdr:rowOff>
    </xdr:from>
    <xdr:to>
      <xdr:col>6</xdr:col>
      <xdr:colOff>714375</xdr:colOff>
      <xdr:row>1</xdr:row>
      <xdr:rowOff>283091</xdr:rowOff>
    </xdr:to>
    <xdr:pic>
      <xdr:nvPicPr>
        <xdr:cNvPr id="3" name="Imagem 53">
          <a:extLst>
            <a:ext uri="{FF2B5EF4-FFF2-40B4-BE49-F238E27FC236}">
              <a16:creationId xmlns:a16="http://schemas.microsoft.com/office/drawing/2014/main" id="{02041762-39A8-4FE3-85A0-6B23BB3049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7950" y="41502"/>
          <a:ext cx="4695825" cy="5368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85724</xdr:colOff>
      <xdr:row>0</xdr:row>
      <xdr:rowOff>85725</xdr:rowOff>
    </xdr:from>
    <xdr:to>
      <xdr:col>1</xdr:col>
      <xdr:colOff>704851</xdr:colOff>
      <xdr:row>3</xdr:row>
      <xdr:rowOff>85725</xdr:rowOff>
    </xdr:to>
    <xdr:pic>
      <xdr:nvPicPr>
        <xdr:cNvPr id="4" name="Picture 1" descr="nova bandeira de Franca">
          <a:extLst>
            <a:ext uri="{FF2B5EF4-FFF2-40B4-BE49-F238E27FC236}">
              <a16:creationId xmlns:a16="http://schemas.microsoft.com/office/drawing/2014/main" id="{BF02EE08-3E8E-4371-AA79-5949E21DC5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5724" y="85725"/>
          <a:ext cx="1600202" cy="9334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4286250</xdr:colOff>
      <xdr:row>0</xdr:row>
      <xdr:rowOff>52047</xdr:rowOff>
    </xdr:from>
    <xdr:to>
      <xdr:col>8</xdr:col>
      <xdr:colOff>657225</xdr:colOff>
      <xdr:row>1</xdr:row>
      <xdr:rowOff>293636</xdr:rowOff>
    </xdr:to>
    <xdr:pic>
      <xdr:nvPicPr>
        <xdr:cNvPr id="5" name="Imagem 53">
          <a:extLst>
            <a:ext uri="{FF2B5EF4-FFF2-40B4-BE49-F238E27FC236}">
              <a16:creationId xmlns:a16="http://schemas.microsoft.com/office/drawing/2014/main" id="{A764075B-CFF5-4E57-A5A7-8D3D0BD2F4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9225" y="52047"/>
          <a:ext cx="5572125" cy="4892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O94"/>
  <sheetViews>
    <sheetView tabSelected="1" zoomScale="112" zoomScaleNormal="112" workbookViewId="0">
      <selection activeCell="C10" sqref="C10"/>
    </sheetView>
  </sheetViews>
  <sheetFormatPr defaultRowHeight="12.75" x14ac:dyDescent="0.2"/>
  <cols>
    <col min="1" max="1" width="14.7109375" style="3" bestFit="1" customWidth="1"/>
    <col min="2" max="2" width="59.85546875" style="1" customWidth="1"/>
    <col min="3" max="3" width="9.42578125" style="1" bestFit="1" customWidth="1"/>
    <col min="4" max="4" width="8.140625" style="2" bestFit="1" customWidth="1"/>
    <col min="5" max="5" width="12.85546875" style="2" bestFit="1" customWidth="1"/>
    <col min="6" max="6" width="13.5703125" style="2" bestFit="1" customWidth="1"/>
    <col min="7" max="7" width="14.85546875" style="2" bestFit="1" customWidth="1"/>
    <col min="8" max="8" width="15.7109375" style="1" bestFit="1" customWidth="1"/>
    <col min="9" max="9" width="10.7109375" style="1" bestFit="1" customWidth="1"/>
    <col min="10" max="10" width="3.85546875" style="1" customWidth="1"/>
    <col min="11" max="11" width="8.28515625" style="1" bestFit="1" customWidth="1"/>
    <col min="12" max="16384" width="9.140625" style="1"/>
  </cols>
  <sheetData>
    <row r="1" spans="1:11" customFormat="1" ht="21.75" customHeight="1" x14ac:dyDescent="0.3">
      <c r="A1" s="12"/>
      <c r="B1" s="13"/>
      <c r="C1" s="13"/>
      <c r="D1" s="13"/>
      <c r="E1" s="13"/>
      <c r="F1" s="14"/>
      <c r="G1" s="213" t="s">
        <v>35</v>
      </c>
      <c r="H1" s="213"/>
      <c r="I1" s="214"/>
    </row>
    <row r="2" spans="1:11" customFormat="1" ht="33.75" customHeight="1" x14ac:dyDescent="0.3">
      <c r="A2" s="15"/>
      <c r="B2" s="16"/>
      <c r="C2" s="16"/>
      <c r="D2" s="16"/>
      <c r="E2" s="16"/>
      <c r="F2" s="16"/>
      <c r="G2" s="215" t="s">
        <v>113</v>
      </c>
      <c r="H2" s="215"/>
      <c r="I2" s="216"/>
    </row>
    <row r="3" spans="1:11" customFormat="1" ht="18" customHeight="1" x14ac:dyDescent="0.25">
      <c r="A3" s="225" t="s">
        <v>36</v>
      </c>
      <c r="B3" s="226"/>
      <c r="C3" s="226"/>
      <c r="D3" s="226"/>
      <c r="E3" s="226"/>
      <c r="F3" s="226"/>
      <c r="G3" s="226"/>
      <c r="H3" s="226"/>
      <c r="I3" s="227"/>
    </row>
    <row r="4" spans="1:11" customFormat="1" ht="15.75" x14ac:dyDescent="0.25">
      <c r="A4" s="217" t="s">
        <v>275</v>
      </c>
      <c r="B4" s="218"/>
      <c r="C4" s="218"/>
      <c r="D4" s="218"/>
      <c r="E4" s="218"/>
      <c r="F4" s="218"/>
      <c r="G4" s="218"/>
      <c r="H4" s="218"/>
      <c r="I4" s="219"/>
    </row>
    <row r="5" spans="1:11" customFormat="1" ht="15" x14ac:dyDescent="0.25">
      <c r="A5" s="126" t="s">
        <v>15</v>
      </c>
      <c r="B5" s="125" t="s">
        <v>181</v>
      </c>
      <c r="C5" s="7"/>
      <c r="D5" s="7"/>
      <c r="E5" s="7"/>
      <c r="F5" s="7"/>
      <c r="G5" s="223" t="s">
        <v>63</v>
      </c>
      <c r="H5" s="223"/>
      <c r="I5" s="224"/>
    </row>
    <row r="6" spans="1:11" customFormat="1" ht="15" x14ac:dyDescent="0.25">
      <c r="A6" s="127" t="s">
        <v>16</v>
      </c>
      <c r="B6" s="228" t="s">
        <v>180</v>
      </c>
      <c r="C6" s="228"/>
      <c r="D6" s="228"/>
      <c r="E6" s="228"/>
      <c r="F6" s="228"/>
      <c r="G6" s="221"/>
      <c r="H6" s="221"/>
      <c r="I6" s="222"/>
    </row>
    <row r="7" spans="1:11" customFormat="1" ht="15" x14ac:dyDescent="0.25">
      <c r="A7" s="127" t="s">
        <v>17</v>
      </c>
      <c r="B7" s="228" t="s">
        <v>182</v>
      </c>
      <c r="C7" s="228"/>
      <c r="D7" s="228"/>
      <c r="E7" s="228"/>
      <c r="F7" s="228"/>
      <c r="G7" s="221" t="s">
        <v>277</v>
      </c>
      <c r="H7" s="221"/>
      <c r="I7" s="222"/>
    </row>
    <row r="8" spans="1:11" ht="25.5" x14ac:dyDescent="0.2">
      <c r="A8" s="83" t="s">
        <v>9</v>
      </c>
      <c r="B8" s="83" t="s">
        <v>0</v>
      </c>
      <c r="C8" s="83" t="s">
        <v>1</v>
      </c>
      <c r="D8" s="84" t="s">
        <v>2</v>
      </c>
      <c r="E8" s="84" t="s">
        <v>18</v>
      </c>
      <c r="F8" s="84" t="s">
        <v>19</v>
      </c>
      <c r="G8" s="84" t="s">
        <v>20</v>
      </c>
      <c r="H8" s="85" t="s">
        <v>10</v>
      </c>
      <c r="I8" s="85" t="s">
        <v>8</v>
      </c>
    </row>
    <row r="9" spans="1:11" customFormat="1" ht="15" x14ac:dyDescent="0.25">
      <c r="A9" s="86"/>
      <c r="B9" s="87"/>
      <c r="C9" s="86"/>
      <c r="D9" s="88"/>
      <c r="E9" s="89"/>
      <c r="F9" s="89"/>
      <c r="G9" s="90"/>
      <c r="H9" s="91"/>
      <c r="I9" s="91"/>
    </row>
    <row r="10" spans="1:11" customFormat="1" ht="15" x14ac:dyDescent="0.25">
      <c r="A10" s="92">
        <v>1</v>
      </c>
      <c r="B10" s="93" t="s">
        <v>287</v>
      </c>
      <c r="C10" s="94"/>
      <c r="D10" s="95"/>
      <c r="E10" s="101"/>
      <c r="F10" s="101"/>
      <c r="G10" s="97"/>
      <c r="H10" s="96" t="s">
        <v>11</v>
      </c>
      <c r="I10" s="97">
        <f>SUM(G12:G13)</f>
        <v>2349.9</v>
      </c>
    </row>
    <row r="11" spans="1:11" customFormat="1" ht="15" x14ac:dyDescent="0.25">
      <c r="A11" s="73"/>
      <c r="B11" s="87"/>
      <c r="C11" s="86"/>
      <c r="D11" s="77"/>
      <c r="E11" s="77"/>
      <c r="F11" s="77"/>
      <c r="G11" s="82"/>
      <c r="H11" s="98"/>
      <c r="I11" s="82"/>
    </row>
    <row r="12" spans="1:11" customFormat="1" ht="15" x14ac:dyDescent="0.25">
      <c r="A12" s="57" t="s">
        <v>27</v>
      </c>
      <c r="B12" s="58" t="s">
        <v>264</v>
      </c>
      <c r="C12" s="73"/>
      <c r="D12" s="65"/>
      <c r="E12" s="65"/>
      <c r="F12" s="65"/>
      <c r="G12" s="66"/>
      <c r="H12" s="99"/>
      <c r="I12" s="57"/>
    </row>
    <row r="13" spans="1:11" ht="25.5" x14ac:dyDescent="0.2">
      <c r="A13" s="62" t="s">
        <v>261</v>
      </c>
      <c r="B13" s="63" t="s">
        <v>262</v>
      </c>
      <c r="C13" s="62" t="s">
        <v>3</v>
      </c>
      <c r="D13" s="64">
        <v>6.25</v>
      </c>
      <c r="E13" s="65">
        <v>313.32</v>
      </c>
      <c r="F13" s="65">
        <f t="shared" ref="F13" si="0">E13+(E13*0.2)</f>
        <v>375.98399999999998</v>
      </c>
      <c r="G13" s="66">
        <f>D13*F13</f>
        <v>2349.9</v>
      </c>
      <c r="H13" s="57" t="s">
        <v>245</v>
      </c>
      <c r="I13" s="57">
        <v>103689</v>
      </c>
      <c r="J13" s="32"/>
      <c r="K13" s="124">
        <f>G13/$G$80</f>
        <v>4.6078086755200493E-3</v>
      </c>
    </row>
    <row r="14" spans="1:11" ht="15" x14ac:dyDescent="0.2">
      <c r="A14" s="62"/>
      <c r="B14" s="63"/>
      <c r="C14" s="62"/>
      <c r="D14" s="64"/>
      <c r="E14" s="64"/>
      <c r="F14" s="65"/>
      <c r="G14" s="66"/>
      <c r="H14" s="57"/>
      <c r="I14" s="57"/>
      <c r="J14" s="32"/>
      <c r="K14" s="71"/>
    </row>
    <row r="15" spans="1:11" ht="15" x14ac:dyDescent="0.2">
      <c r="A15" s="92">
        <v>2</v>
      </c>
      <c r="B15" s="100" t="s">
        <v>157</v>
      </c>
      <c r="C15" s="92"/>
      <c r="D15" s="101"/>
      <c r="E15" s="101"/>
      <c r="F15" s="101"/>
      <c r="G15" s="97"/>
      <c r="H15" s="96" t="s">
        <v>11</v>
      </c>
      <c r="I15" s="97">
        <f>SUM(G18:G28)</f>
        <v>17535.228175199998</v>
      </c>
      <c r="J15" s="32"/>
      <c r="K15" s="71"/>
    </row>
    <row r="16" spans="1:11" ht="15" x14ac:dyDescent="0.2">
      <c r="A16" s="62"/>
      <c r="B16" s="63"/>
      <c r="C16" s="62"/>
      <c r="D16" s="64"/>
      <c r="E16" s="64"/>
      <c r="F16" s="65"/>
      <c r="G16" s="66"/>
      <c r="H16" s="57"/>
      <c r="I16" s="57"/>
      <c r="J16" s="32"/>
      <c r="K16" s="71"/>
    </row>
    <row r="17" spans="1:197" customFormat="1" ht="15" x14ac:dyDescent="0.25">
      <c r="A17" s="172" t="s">
        <v>236</v>
      </c>
      <c r="B17" s="59" t="s">
        <v>161</v>
      </c>
      <c r="C17" s="108"/>
      <c r="D17" s="64"/>
      <c r="E17" s="109"/>
      <c r="F17" s="65"/>
      <c r="G17" s="66"/>
      <c r="H17" s="111"/>
      <c r="I17" s="111"/>
      <c r="J17" s="32"/>
      <c r="K17" s="71"/>
      <c r="L17" s="32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</row>
    <row r="18" spans="1:197" customFormat="1" ht="38.25" x14ac:dyDescent="0.25">
      <c r="A18" s="182" t="s">
        <v>252</v>
      </c>
      <c r="B18" s="183" t="s">
        <v>160</v>
      </c>
      <c r="C18" s="62" t="s">
        <v>3</v>
      </c>
      <c r="D18" s="64">
        <v>1300.17</v>
      </c>
      <c r="E18" s="64">
        <v>4.63</v>
      </c>
      <c r="F18" s="65">
        <f t="shared" ref="F18" si="1">E18+(E18*0.2)</f>
        <v>5.556</v>
      </c>
      <c r="G18" s="66">
        <f>D18*F18</f>
        <v>7223.7445200000002</v>
      </c>
      <c r="H18" s="57" t="s">
        <v>245</v>
      </c>
      <c r="I18" s="111">
        <v>97649</v>
      </c>
      <c r="J18" s="32"/>
      <c r="K18" s="124">
        <f>G18/$G$80</f>
        <v>1.416470176135002E-2</v>
      </c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</row>
    <row r="19" spans="1:197" customFormat="1" ht="15" x14ac:dyDescent="0.25">
      <c r="A19" s="172" t="s">
        <v>237</v>
      </c>
      <c r="B19" s="59" t="s">
        <v>163</v>
      </c>
      <c r="C19" s="108"/>
      <c r="D19" s="64"/>
      <c r="E19" s="109"/>
      <c r="F19" s="65"/>
      <c r="G19" s="66"/>
      <c r="H19" s="111"/>
      <c r="I19" s="111"/>
      <c r="J19" s="32"/>
      <c r="K19" s="71"/>
      <c r="L19" s="32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</row>
    <row r="20" spans="1:197" customFormat="1" ht="63.75" x14ac:dyDescent="0.25">
      <c r="A20" s="182" t="s">
        <v>253</v>
      </c>
      <c r="B20" s="183" t="s">
        <v>162</v>
      </c>
      <c r="C20" s="62" t="s">
        <v>3</v>
      </c>
      <c r="D20" s="64">
        <v>290.89</v>
      </c>
      <c r="E20" s="64">
        <f>ANALITICO!G12</f>
        <v>12.225</v>
      </c>
      <c r="F20" s="65">
        <f t="shared" ref="F20" si="2">E20+(E20*0.2)</f>
        <v>14.67</v>
      </c>
      <c r="G20" s="66">
        <f>D20*F20</f>
        <v>4267.3562999999995</v>
      </c>
      <c r="H20" s="57" t="s">
        <v>265</v>
      </c>
      <c r="I20" s="111" t="s">
        <v>164</v>
      </c>
      <c r="J20" s="32"/>
      <c r="K20" s="124">
        <f>G20/$G$80</f>
        <v>8.3676587857675361E-3</v>
      </c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</row>
    <row r="21" spans="1:197" customFormat="1" ht="15" x14ac:dyDescent="0.25">
      <c r="A21" s="172" t="s">
        <v>238</v>
      </c>
      <c r="B21" s="59" t="s">
        <v>165</v>
      </c>
      <c r="C21" s="108"/>
      <c r="D21" s="64"/>
      <c r="E21" s="109"/>
      <c r="F21" s="65"/>
      <c r="G21" s="66"/>
      <c r="H21" s="111"/>
      <c r="I21" s="111"/>
      <c r="J21" s="32"/>
      <c r="K21" s="71"/>
      <c r="L21" s="32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</row>
    <row r="22" spans="1:197" customFormat="1" ht="63.75" x14ac:dyDescent="0.25">
      <c r="A22" s="182" t="s">
        <v>243</v>
      </c>
      <c r="B22" s="183" t="s">
        <v>165</v>
      </c>
      <c r="C22" s="62" t="s">
        <v>6</v>
      </c>
      <c r="D22" s="64">
        <v>287.72000000000003</v>
      </c>
      <c r="E22" s="64">
        <f>ANALITICO!G20</f>
        <v>5.6234999999999999</v>
      </c>
      <c r="F22" s="65">
        <f t="shared" ref="F22" si="3">E22+(E22*0.2)</f>
        <v>6.7481999999999998</v>
      </c>
      <c r="G22" s="66">
        <f>D22*F22</f>
        <v>1941.5921040000001</v>
      </c>
      <c r="H22" s="57" t="s">
        <v>265</v>
      </c>
      <c r="I22" s="111" t="s">
        <v>166</v>
      </c>
      <c r="J22" s="32"/>
      <c r="K22" s="124">
        <f>G22/$G$80</f>
        <v>3.8071768760936315E-3</v>
      </c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</row>
    <row r="23" spans="1:197" customFormat="1" ht="15" x14ac:dyDescent="0.25">
      <c r="A23" s="73" t="s">
        <v>239</v>
      </c>
      <c r="B23" s="81" t="s">
        <v>126</v>
      </c>
      <c r="C23" s="72"/>
      <c r="D23" s="76"/>
      <c r="E23" s="76"/>
      <c r="F23" s="76"/>
      <c r="G23" s="77"/>
      <c r="H23" s="78"/>
      <c r="I23" s="78"/>
      <c r="J23" s="32"/>
      <c r="K23" s="7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</row>
    <row r="24" spans="1:197" customFormat="1" ht="51" x14ac:dyDescent="0.25">
      <c r="A24" s="72" t="s">
        <v>244</v>
      </c>
      <c r="B24" s="75" t="s">
        <v>248</v>
      </c>
      <c r="C24" s="62" t="s">
        <v>4</v>
      </c>
      <c r="D24" s="64">
        <v>50.86</v>
      </c>
      <c r="E24" s="64">
        <f>ANALITICO!G29</f>
        <v>14.121599999999999</v>
      </c>
      <c r="F24" s="65">
        <f t="shared" ref="F24" si="4">E24+(E24*0.2)</f>
        <v>16.945920000000001</v>
      </c>
      <c r="G24" s="66">
        <f>D24*F24</f>
        <v>861.86949120000008</v>
      </c>
      <c r="H24" s="57" t="s">
        <v>249</v>
      </c>
      <c r="I24" s="57" t="s">
        <v>250</v>
      </c>
      <c r="J24" s="32"/>
      <c r="K24" s="124">
        <f>G24/$G$80</f>
        <v>1.6899994547501641E-3</v>
      </c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</row>
    <row r="25" spans="1:197" customFormat="1" ht="15" x14ac:dyDescent="0.25">
      <c r="A25" s="57" t="s">
        <v>240</v>
      </c>
      <c r="B25" s="58" t="s">
        <v>108</v>
      </c>
      <c r="C25" s="62"/>
      <c r="D25" s="64"/>
      <c r="E25" s="65"/>
      <c r="F25" s="66"/>
      <c r="G25" s="66"/>
      <c r="H25" s="57"/>
      <c r="I25" s="57"/>
      <c r="J25" s="32"/>
      <c r="K25" s="32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</row>
    <row r="26" spans="1:197" customFormat="1" ht="45" customHeight="1" x14ac:dyDescent="0.25">
      <c r="A26" s="62" t="s">
        <v>242</v>
      </c>
      <c r="B26" s="63" t="s">
        <v>109</v>
      </c>
      <c r="C26" s="62" t="s">
        <v>110</v>
      </c>
      <c r="D26" s="64">
        <v>508.56</v>
      </c>
      <c r="E26" s="186">
        <v>2.78</v>
      </c>
      <c r="F26" s="65">
        <f t="shared" ref="F26" si="5">E26+(E26*0.2)</f>
        <v>3.3359999999999999</v>
      </c>
      <c r="G26" s="66">
        <f>D26*F26</f>
        <v>1696.5561599999999</v>
      </c>
      <c r="H26" s="57" t="s">
        <v>245</v>
      </c>
      <c r="I26" s="187">
        <v>97914</v>
      </c>
      <c r="J26" s="32"/>
      <c r="K26" s="124">
        <f>G26/$G$80</f>
        <v>3.3266973882101277E-3</v>
      </c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</row>
    <row r="27" spans="1:197" customFormat="1" ht="15" x14ac:dyDescent="0.25">
      <c r="A27" s="106" t="s">
        <v>241</v>
      </c>
      <c r="B27" s="107" t="s">
        <v>156</v>
      </c>
      <c r="C27" s="108"/>
      <c r="D27" s="109"/>
      <c r="E27" s="109"/>
      <c r="F27" s="110"/>
      <c r="G27" s="110"/>
      <c r="H27" s="111"/>
      <c r="I27" s="111"/>
      <c r="J27" s="32"/>
      <c r="K27" s="3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</row>
    <row r="28" spans="1:197" customFormat="1" ht="51" customHeight="1" x14ac:dyDescent="0.25">
      <c r="A28" s="182" t="s">
        <v>254</v>
      </c>
      <c r="B28" s="183" t="s">
        <v>107</v>
      </c>
      <c r="C28" s="108" t="s">
        <v>4</v>
      </c>
      <c r="D28" s="64">
        <v>50.86</v>
      </c>
      <c r="E28" s="109">
        <f>ANALITICO!G38</f>
        <v>25.3</v>
      </c>
      <c r="F28" s="65">
        <f t="shared" ref="F28" si="6">E28+(E28*0.2)</f>
        <v>30.36</v>
      </c>
      <c r="G28" s="66">
        <f>D28*F28</f>
        <v>1544.1096</v>
      </c>
      <c r="H28" s="111" t="s">
        <v>266</v>
      </c>
      <c r="I28" s="111"/>
      <c r="J28" s="32"/>
      <c r="K28" s="124">
        <f>G28/$G$80</f>
        <v>3.0277720800177847E-3</v>
      </c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</row>
    <row r="29" spans="1:197" x14ac:dyDescent="0.2">
      <c r="A29" s="72"/>
      <c r="B29" s="75"/>
      <c r="C29" s="72"/>
      <c r="D29" s="76"/>
      <c r="E29" s="76"/>
      <c r="F29" s="76"/>
      <c r="G29" s="77"/>
      <c r="H29" s="78"/>
      <c r="I29" s="78"/>
      <c r="J29" s="32"/>
      <c r="K29" s="32"/>
    </row>
    <row r="30" spans="1:197" x14ac:dyDescent="0.2">
      <c r="A30" s="92">
        <v>3</v>
      </c>
      <c r="B30" s="100" t="s">
        <v>24</v>
      </c>
      <c r="C30" s="102"/>
      <c r="D30" s="103"/>
      <c r="E30" s="103"/>
      <c r="F30" s="103"/>
      <c r="G30" s="101"/>
      <c r="H30" s="96" t="s">
        <v>11</v>
      </c>
      <c r="I30" s="97">
        <f>SUM(G32:G40)</f>
        <v>390894.60537749995</v>
      </c>
      <c r="J30" s="32"/>
      <c r="K30" s="32"/>
    </row>
    <row r="31" spans="1:197" x14ac:dyDescent="0.2">
      <c r="A31" s="72"/>
      <c r="B31" s="75"/>
      <c r="C31" s="72"/>
      <c r="D31" s="76"/>
      <c r="E31" s="76"/>
      <c r="F31" s="76"/>
      <c r="G31" s="77"/>
      <c r="H31" s="78"/>
      <c r="I31" s="78"/>
      <c r="J31" s="32"/>
      <c r="K31" s="32"/>
    </row>
    <row r="32" spans="1:197" x14ac:dyDescent="0.2">
      <c r="A32" s="57" t="s">
        <v>176</v>
      </c>
      <c r="B32" s="58" t="s">
        <v>60</v>
      </c>
      <c r="C32" s="58"/>
      <c r="D32" s="59"/>
      <c r="E32" s="59"/>
      <c r="F32" s="76"/>
      <c r="G32" s="77"/>
      <c r="H32" s="61"/>
      <c r="I32" s="57"/>
      <c r="J32" s="32"/>
      <c r="K32" s="32"/>
    </row>
    <row r="33" spans="1:12" ht="76.5" x14ac:dyDescent="0.2">
      <c r="A33" s="62" t="s">
        <v>215</v>
      </c>
      <c r="B33" s="63" t="s">
        <v>139</v>
      </c>
      <c r="C33" s="62" t="s">
        <v>3</v>
      </c>
      <c r="D33" s="64">
        <v>1300.17</v>
      </c>
      <c r="E33" s="64">
        <f>ANALITICO!G51</f>
        <v>221.45080499999997</v>
      </c>
      <c r="F33" s="65">
        <f t="shared" ref="F33" si="7">E33+(E33*0.2)</f>
        <v>265.74096599999996</v>
      </c>
      <c r="G33" s="66">
        <f>D33*F33</f>
        <v>345508.43176421995</v>
      </c>
      <c r="H33" s="57" t="s">
        <v>247</v>
      </c>
      <c r="I33" s="57" t="s">
        <v>138</v>
      </c>
      <c r="J33" s="32"/>
      <c r="K33" s="124">
        <f>G33/$G$80</f>
        <v>0.6774912759472741</v>
      </c>
    </row>
    <row r="34" spans="1:12" ht="15" x14ac:dyDescent="0.2">
      <c r="A34" s="57" t="s">
        <v>177</v>
      </c>
      <c r="B34" s="58" t="s">
        <v>148</v>
      </c>
      <c r="C34" s="62"/>
      <c r="D34" s="65"/>
      <c r="E34" s="64"/>
      <c r="F34" s="65"/>
      <c r="G34" s="66"/>
      <c r="H34" s="57"/>
      <c r="I34" s="57"/>
      <c r="J34" s="32"/>
      <c r="K34" s="71"/>
    </row>
    <row r="35" spans="1:12" ht="51" x14ac:dyDescent="0.2">
      <c r="A35" s="62" t="s">
        <v>231</v>
      </c>
      <c r="B35" s="63" t="s">
        <v>149</v>
      </c>
      <c r="C35" s="62" t="s">
        <v>6</v>
      </c>
      <c r="D35" s="65">
        <v>83.75</v>
      </c>
      <c r="E35" s="64">
        <f>ANALITICO!G62</f>
        <v>171.28059999999999</v>
      </c>
      <c r="F35" s="65">
        <f t="shared" ref="F35" si="8">E35+(E35*0.2)</f>
        <v>205.53672</v>
      </c>
      <c r="G35" s="66">
        <f>D35*F35</f>
        <v>17213.7003</v>
      </c>
      <c r="H35" s="57" t="s">
        <v>246</v>
      </c>
      <c r="I35" s="57" t="s">
        <v>150</v>
      </c>
      <c r="J35" s="32"/>
      <c r="K35" s="124">
        <f>G35/$G$80</f>
        <v>3.3753537418674012E-2</v>
      </c>
    </row>
    <row r="36" spans="1:12" x14ac:dyDescent="0.2">
      <c r="A36" s="57" t="s">
        <v>178</v>
      </c>
      <c r="B36" s="58" t="s">
        <v>28</v>
      </c>
      <c r="C36" s="62"/>
      <c r="D36" s="64"/>
      <c r="E36" s="64"/>
      <c r="F36" s="65"/>
      <c r="G36" s="66"/>
      <c r="H36" s="74"/>
      <c r="I36" s="57"/>
      <c r="J36" s="32"/>
      <c r="K36" s="32"/>
    </row>
    <row r="37" spans="1:12" ht="51" x14ac:dyDescent="0.2">
      <c r="A37" s="62" t="s">
        <v>232</v>
      </c>
      <c r="B37" s="63" t="s">
        <v>217</v>
      </c>
      <c r="C37" s="62" t="s">
        <v>6</v>
      </c>
      <c r="D37" s="64">
        <v>40.26</v>
      </c>
      <c r="E37" s="64">
        <f>ANALITICO!G75</f>
        <v>201.60344000000001</v>
      </c>
      <c r="F37" s="65">
        <f t="shared" ref="F37" si="9">E37+(E37*0.2)</f>
        <v>241.924128</v>
      </c>
      <c r="G37" s="66">
        <f>D37*F37</f>
        <v>9739.8653932799989</v>
      </c>
      <c r="H37" s="57" t="s">
        <v>246</v>
      </c>
      <c r="I37" s="57" t="s">
        <v>218</v>
      </c>
      <c r="J37" s="32"/>
      <c r="K37" s="124">
        <f>G37/$G$80</f>
        <v>1.9098445149816193E-2</v>
      </c>
    </row>
    <row r="38" spans="1:12" x14ac:dyDescent="0.2">
      <c r="A38" s="57" t="s">
        <v>179</v>
      </c>
      <c r="B38" s="58" t="s">
        <v>29</v>
      </c>
      <c r="C38" s="62"/>
      <c r="D38" s="64"/>
      <c r="E38" s="64"/>
      <c r="F38" s="65"/>
      <c r="G38" s="66"/>
      <c r="H38" s="74"/>
      <c r="I38" s="57"/>
      <c r="J38" s="32"/>
      <c r="K38" s="32"/>
    </row>
    <row r="39" spans="1:12" ht="25.5" x14ac:dyDescent="0.2">
      <c r="A39" s="62" t="s">
        <v>233</v>
      </c>
      <c r="B39" s="63" t="s">
        <v>61</v>
      </c>
      <c r="C39" s="62" t="s">
        <v>6</v>
      </c>
      <c r="D39" s="64">
        <v>212.16</v>
      </c>
      <c r="E39" s="64">
        <v>57.64</v>
      </c>
      <c r="F39" s="65">
        <f t="shared" ref="F39:F40" si="10">E39+(E39*0.2)</f>
        <v>69.168000000000006</v>
      </c>
      <c r="G39" s="66">
        <f>D39*F39</f>
        <v>14674.68288</v>
      </c>
      <c r="H39" s="57" t="s">
        <v>245</v>
      </c>
      <c r="I39" s="57">
        <v>100327</v>
      </c>
      <c r="J39" s="32"/>
      <c r="K39" s="124">
        <f>G39/$G$80</f>
        <v>2.8774897265828134E-2</v>
      </c>
      <c r="L39" s="2"/>
    </row>
    <row r="40" spans="1:12" ht="51" x14ac:dyDescent="0.2">
      <c r="A40" s="62" t="s">
        <v>234</v>
      </c>
      <c r="B40" s="63" t="s">
        <v>227</v>
      </c>
      <c r="C40" s="62" t="s">
        <v>6</v>
      </c>
      <c r="D40" s="65">
        <v>35.299999999999997</v>
      </c>
      <c r="E40" s="64">
        <f>ANALITICO!G86</f>
        <v>88.713999999999999</v>
      </c>
      <c r="F40" s="65">
        <f t="shared" si="10"/>
        <v>106.4568</v>
      </c>
      <c r="G40" s="66">
        <f>D40*F40</f>
        <v>3757.9250399999996</v>
      </c>
      <c r="H40" s="57" t="s">
        <v>246</v>
      </c>
      <c r="I40" s="57" t="s">
        <v>228</v>
      </c>
      <c r="J40" s="32"/>
      <c r="K40" s="124">
        <f>G40/$G$80</f>
        <v>7.368738925599398E-3</v>
      </c>
      <c r="L40" s="178"/>
    </row>
    <row r="41" spans="1:12" x14ac:dyDescent="0.2">
      <c r="A41" s="72"/>
      <c r="B41" s="75"/>
      <c r="C41" s="72"/>
      <c r="D41" s="76"/>
      <c r="E41" s="76"/>
      <c r="F41" s="76"/>
      <c r="G41" s="77"/>
      <c r="H41" s="78"/>
      <c r="I41" s="78"/>
      <c r="J41" s="32"/>
      <c r="K41" s="32"/>
    </row>
    <row r="42" spans="1:12" x14ac:dyDescent="0.2">
      <c r="A42" s="92">
        <v>4</v>
      </c>
      <c r="B42" s="100" t="s">
        <v>12</v>
      </c>
      <c r="C42" s="102"/>
      <c r="D42" s="103"/>
      <c r="E42" s="103"/>
      <c r="F42" s="103"/>
      <c r="G42" s="101"/>
      <c r="H42" s="96" t="s">
        <v>11</v>
      </c>
      <c r="I42" s="97">
        <f>SUM(G44:G47)</f>
        <v>53998.302839999989</v>
      </c>
      <c r="J42" s="32"/>
      <c r="K42" s="130"/>
      <c r="L42" s="178"/>
    </row>
    <row r="43" spans="1:12" x14ac:dyDescent="0.2">
      <c r="A43" s="72"/>
      <c r="B43" s="75"/>
      <c r="C43" s="72"/>
      <c r="D43" s="76"/>
      <c r="E43" s="76"/>
      <c r="F43" s="76"/>
      <c r="G43" s="77"/>
      <c r="H43" s="78"/>
      <c r="I43" s="78"/>
      <c r="J43" s="32"/>
      <c r="K43" s="32"/>
    </row>
    <row r="44" spans="1:12" x14ac:dyDescent="0.2">
      <c r="A44" s="57" t="s">
        <v>211</v>
      </c>
      <c r="B44" s="58" t="s">
        <v>205</v>
      </c>
      <c r="C44" s="58"/>
      <c r="D44" s="59"/>
      <c r="E44" s="59"/>
      <c r="F44" s="59"/>
      <c r="G44" s="59"/>
      <c r="H44" s="61"/>
      <c r="I44" s="57"/>
      <c r="J44" s="32"/>
      <c r="K44" s="32"/>
    </row>
    <row r="45" spans="1:12" ht="63.75" x14ac:dyDescent="0.2">
      <c r="A45" s="62" t="s">
        <v>213</v>
      </c>
      <c r="B45" s="63" t="s">
        <v>203</v>
      </c>
      <c r="C45" s="62" t="s">
        <v>4</v>
      </c>
      <c r="D45" s="64">
        <v>8.73</v>
      </c>
      <c r="E45" s="64">
        <f>ANALITICO!G99</f>
        <v>792.45999999999992</v>
      </c>
      <c r="F45" s="65">
        <f t="shared" ref="F45" si="11">E45+(E45*0.2)</f>
        <v>950.95199999999988</v>
      </c>
      <c r="G45" s="66">
        <f>D45*F45</f>
        <v>8301.8109599999989</v>
      </c>
      <c r="H45" s="57" t="s">
        <v>265</v>
      </c>
      <c r="I45" s="57" t="s">
        <v>204</v>
      </c>
      <c r="J45" s="32"/>
      <c r="K45" s="124">
        <f>G45/$G$80</f>
        <v>1.6278631671141505E-2</v>
      </c>
    </row>
    <row r="46" spans="1:12" ht="15" x14ac:dyDescent="0.2">
      <c r="A46" s="57" t="s">
        <v>212</v>
      </c>
      <c r="B46" s="58" t="s">
        <v>187</v>
      </c>
      <c r="C46" s="62"/>
      <c r="D46" s="64"/>
      <c r="E46" s="64"/>
      <c r="F46" s="65"/>
      <c r="G46" s="66"/>
      <c r="H46" s="57"/>
      <c r="I46" s="57"/>
      <c r="J46" s="32"/>
      <c r="K46" s="71"/>
      <c r="L46" s="32"/>
    </row>
    <row r="47" spans="1:12" ht="51" x14ac:dyDescent="0.2">
      <c r="A47" s="62" t="s">
        <v>214</v>
      </c>
      <c r="B47" s="63" t="s">
        <v>186</v>
      </c>
      <c r="C47" s="62" t="s">
        <v>3</v>
      </c>
      <c r="D47" s="65">
        <v>290.89</v>
      </c>
      <c r="E47" s="64">
        <f>ANALITICO!G107</f>
        <v>130.91</v>
      </c>
      <c r="F47" s="65">
        <f t="shared" ref="F47" si="12">E47+(E47*0.2)</f>
        <v>157.09199999999998</v>
      </c>
      <c r="G47" s="66">
        <f>D47*F47</f>
        <v>45696.491879999994</v>
      </c>
      <c r="H47" s="57" t="s">
        <v>246</v>
      </c>
      <c r="I47" s="57" t="s">
        <v>188</v>
      </c>
      <c r="J47" s="32"/>
      <c r="K47" s="124">
        <f>G47/$G$80</f>
        <v>8.9604107292010488E-2</v>
      </c>
    </row>
    <row r="48" spans="1:12" x14ac:dyDescent="0.2">
      <c r="A48" s="72"/>
      <c r="B48" s="75"/>
      <c r="C48" s="72"/>
      <c r="D48" s="76"/>
      <c r="E48" s="76"/>
      <c r="F48" s="76"/>
      <c r="G48" s="77"/>
      <c r="H48" s="78"/>
      <c r="I48" s="78"/>
      <c r="J48" s="32"/>
      <c r="K48" s="32"/>
    </row>
    <row r="49" spans="1:11" x14ac:dyDescent="0.2">
      <c r="A49" s="92">
        <v>5</v>
      </c>
      <c r="B49" s="100" t="s">
        <v>13</v>
      </c>
      <c r="C49" s="102"/>
      <c r="D49" s="103"/>
      <c r="E49" s="103"/>
      <c r="F49" s="103"/>
      <c r="G49" s="101"/>
      <c r="H49" s="96" t="s">
        <v>11</v>
      </c>
      <c r="I49" s="97">
        <f>SUM(G51:G54)</f>
        <v>14071.540799999999</v>
      </c>
      <c r="J49" s="32"/>
      <c r="K49" s="32"/>
    </row>
    <row r="50" spans="1:11" x14ac:dyDescent="0.2">
      <c r="A50" s="72"/>
      <c r="B50" s="75"/>
      <c r="C50" s="72"/>
      <c r="D50" s="76"/>
      <c r="E50" s="76"/>
      <c r="F50" s="76"/>
      <c r="G50" s="77"/>
      <c r="H50" s="78"/>
      <c r="I50" s="78"/>
      <c r="J50" s="32"/>
      <c r="K50" s="32"/>
    </row>
    <row r="51" spans="1:11" x14ac:dyDescent="0.2">
      <c r="A51" s="57" t="s">
        <v>174</v>
      </c>
      <c r="B51" s="58" t="s">
        <v>159</v>
      </c>
      <c r="C51" s="62"/>
      <c r="D51" s="64"/>
      <c r="E51" s="64"/>
      <c r="F51" s="65"/>
      <c r="G51" s="66"/>
      <c r="H51" s="57"/>
      <c r="I51" s="57"/>
      <c r="J51" s="32"/>
      <c r="K51" s="32"/>
    </row>
    <row r="52" spans="1:11" ht="25.5" customHeight="1" x14ac:dyDescent="0.2">
      <c r="A52" s="62" t="s">
        <v>201</v>
      </c>
      <c r="B52" s="63" t="s">
        <v>22</v>
      </c>
      <c r="C52" s="62" t="s">
        <v>3</v>
      </c>
      <c r="D52" s="64">
        <v>658.78</v>
      </c>
      <c r="E52" s="64">
        <v>4.53</v>
      </c>
      <c r="F52" s="65">
        <f t="shared" ref="F52:F54" si="13">E52+(E52*0.2)</f>
        <v>5.4359999999999999</v>
      </c>
      <c r="G52" s="66">
        <f>D52*F52</f>
        <v>3581.12808</v>
      </c>
      <c r="H52" s="57" t="s">
        <v>245</v>
      </c>
      <c r="I52" s="57">
        <v>88485</v>
      </c>
      <c r="J52" s="32"/>
      <c r="K52" s="124">
        <f>G52/$G$80</f>
        <v>7.0220660603312716E-3</v>
      </c>
    </row>
    <row r="53" spans="1:11" x14ac:dyDescent="0.2">
      <c r="A53" s="57" t="s">
        <v>175</v>
      </c>
      <c r="B53" s="58" t="s">
        <v>137</v>
      </c>
      <c r="C53" s="62"/>
      <c r="D53" s="64"/>
      <c r="E53" s="64"/>
      <c r="F53" s="65"/>
      <c r="G53" s="66"/>
      <c r="H53" s="57"/>
      <c r="I53" s="57"/>
      <c r="J53" s="32"/>
      <c r="K53" s="32"/>
    </row>
    <row r="54" spans="1:11" ht="25.5" customHeight="1" x14ac:dyDescent="0.2">
      <c r="A54" s="62" t="s">
        <v>202</v>
      </c>
      <c r="B54" s="63" t="s">
        <v>23</v>
      </c>
      <c r="C54" s="62" t="s">
        <v>3</v>
      </c>
      <c r="D54" s="64">
        <v>658.78</v>
      </c>
      <c r="E54" s="64">
        <v>13.27</v>
      </c>
      <c r="F54" s="65">
        <f t="shared" si="13"/>
        <v>15.923999999999999</v>
      </c>
      <c r="G54" s="66">
        <f>D54*F54</f>
        <v>10490.412719999998</v>
      </c>
      <c r="H54" s="57" t="s">
        <v>245</v>
      </c>
      <c r="I54" s="57">
        <v>88489</v>
      </c>
      <c r="J54" s="32"/>
      <c r="K54" s="124">
        <f>G54/$G$80</f>
        <v>2.0570158194392046E-2</v>
      </c>
    </row>
    <row r="55" spans="1:11" x14ac:dyDescent="0.2">
      <c r="A55" s="62"/>
      <c r="B55" s="63"/>
      <c r="C55" s="62"/>
      <c r="D55" s="64"/>
      <c r="E55" s="64"/>
      <c r="F55" s="64"/>
      <c r="G55" s="60"/>
      <c r="H55" s="74"/>
      <c r="I55" s="57"/>
      <c r="J55" s="32"/>
      <c r="K55" s="32"/>
    </row>
    <row r="56" spans="1:11" x14ac:dyDescent="0.2">
      <c r="A56" s="92">
        <v>6</v>
      </c>
      <c r="B56" s="100" t="s">
        <v>114</v>
      </c>
      <c r="C56" s="102"/>
      <c r="D56" s="103"/>
      <c r="E56" s="103"/>
      <c r="F56" s="103"/>
      <c r="G56" s="101"/>
      <c r="H56" s="96" t="s">
        <v>11</v>
      </c>
      <c r="I56" s="97">
        <f>SUM(G59:G61)</f>
        <v>24290.315999999999</v>
      </c>
      <c r="J56" s="32"/>
      <c r="K56" s="32"/>
    </row>
    <row r="57" spans="1:11" x14ac:dyDescent="0.2">
      <c r="A57" s="62"/>
      <c r="B57" s="63"/>
      <c r="C57" s="62"/>
      <c r="D57" s="64"/>
      <c r="E57" s="64"/>
      <c r="F57" s="64"/>
      <c r="G57" s="60"/>
      <c r="H57" s="74"/>
      <c r="I57" s="57"/>
      <c r="J57" s="32"/>
      <c r="K57" s="32"/>
    </row>
    <row r="58" spans="1:11" x14ac:dyDescent="0.2">
      <c r="A58" s="57" t="s">
        <v>172</v>
      </c>
      <c r="B58" s="58" t="s">
        <v>115</v>
      </c>
      <c r="C58" s="58"/>
      <c r="D58" s="64"/>
      <c r="E58" s="64"/>
      <c r="F58" s="64"/>
      <c r="G58" s="60"/>
      <c r="H58" s="74"/>
      <c r="I58" s="57"/>
      <c r="J58" s="32"/>
      <c r="K58" s="32"/>
    </row>
    <row r="59" spans="1:11" ht="63.75" x14ac:dyDescent="0.2">
      <c r="A59" s="62" t="s">
        <v>198</v>
      </c>
      <c r="B59" s="63" t="s">
        <v>116</v>
      </c>
      <c r="C59" s="62" t="s">
        <v>5</v>
      </c>
      <c r="D59" s="64">
        <v>38</v>
      </c>
      <c r="E59" s="64">
        <f>ANALITICO!G117</f>
        <v>26.47</v>
      </c>
      <c r="F59" s="65">
        <f t="shared" ref="F59" si="14">E59+(E59*0.2)</f>
        <v>31.763999999999999</v>
      </c>
      <c r="G59" s="66">
        <f>D59*F59</f>
        <v>1207.0319999999999</v>
      </c>
      <c r="H59" s="57" t="s">
        <v>265</v>
      </c>
      <c r="I59" s="57" t="s">
        <v>117</v>
      </c>
      <c r="J59" s="32"/>
      <c r="K59" s="124">
        <f>G59/$G$80</f>
        <v>2.3668124265842439E-3</v>
      </c>
    </row>
    <row r="60" spans="1:11" x14ac:dyDescent="0.2">
      <c r="A60" s="57" t="s">
        <v>173</v>
      </c>
      <c r="B60" s="58" t="s">
        <v>118</v>
      </c>
      <c r="C60" s="58"/>
      <c r="D60" s="64"/>
      <c r="E60" s="64"/>
      <c r="F60" s="64"/>
      <c r="G60" s="60"/>
      <c r="H60" s="61"/>
      <c r="I60" s="57"/>
      <c r="J60" s="32"/>
      <c r="K60" s="32"/>
    </row>
    <row r="61" spans="1:11" ht="63.75" x14ac:dyDescent="0.2">
      <c r="A61" s="62" t="s">
        <v>199</v>
      </c>
      <c r="B61" s="63" t="s">
        <v>119</v>
      </c>
      <c r="C61" s="62" t="s">
        <v>6</v>
      </c>
      <c r="D61" s="64">
        <v>485</v>
      </c>
      <c r="E61" s="64">
        <f>ANALITICO!G127</f>
        <v>39.661999999999999</v>
      </c>
      <c r="F61" s="65">
        <f t="shared" ref="F61" si="15">E61+(E61*0.2)</f>
        <v>47.5944</v>
      </c>
      <c r="G61" s="66">
        <f>D61*F61</f>
        <v>23083.284</v>
      </c>
      <c r="H61" s="57" t="s">
        <v>265</v>
      </c>
      <c r="I61" s="57" t="s">
        <v>120</v>
      </c>
      <c r="J61" s="32"/>
      <c r="K61" s="124">
        <f>G61/$G$80</f>
        <v>4.5262928752156741E-2</v>
      </c>
    </row>
    <row r="62" spans="1:11" x14ac:dyDescent="0.2">
      <c r="A62" s="62"/>
      <c r="B62" s="63"/>
      <c r="C62" s="62"/>
      <c r="D62" s="64"/>
      <c r="E62" s="64"/>
      <c r="F62" s="64"/>
      <c r="G62" s="60"/>
      <c r="H62" s="74"/>
      <c r="I62" s="57"/>
      <c r="J62" s="32"/>
      <c r="K62" s="32"/>
    </row>
    <row r="63" spans="1:11" x14ac:dyDescent="0.2">
      <c r="A63" s="92">
        <v>7</v>
      </c>
      <c r="B63" s="100" t="s">
        <v>14</v>
      </c>
      <c r="C63" s="102"/>
      <c r="D63" s="103"/>
      <c r="E63" s="103"/>
      <c r="F63" s="103"/>
      <c r="G63" s="101"/>
      <c r="H63" s="96" t="s">
        <v>11</v>
      </c>
      <c r="I63" s="97">
        <f>SUM(G65:G78)</f>
        <v>6842.2188000000006</v>
      </c>
      <c r="J63" s="32"/>
      <c r="K63" s="32"/>
    </row>
    <row r="64" spans="1:11" x14ac:dyDescent="0.2">
      <c r="A64" s="72"/>
      <c r="B64" s="75"/>
      <c r="C64" s="72"/>
      <c r="D64" s="76"/>
      <c r="E64" s="76"/>
      <c r="F64" s="76"/>
      <c r="G64" s="77"/>
      <c r="H64" s="78"/>
      <c r="I64" s="78"/>
      <c r="J64" s="32"/>
      <c r="K64" s="32"/>
    </row>
    <row r="65" spans="1:13" x14ac:dyDescent="0.2">
      <c r="A65" s="73" t="s">
        <v>168</v>
      </c>
      <c r="B65" s="58" t="s">
        <v>25</v>
      </c>
      <c r="C65" s="72"/>
      <c r="D65" s="64"/>
      <c r="E65" s="64"/>
      <c r="F65" s="65"/>
      <c r="G65" s="66"/>
      <c r="H65" s="57"/>
      <c r="I65" s="57"/>
      <c r="J65" s="32"/>
      <c r="K65" s="32"/>
    </row>
    <row r="66" spans="1:13" ht="38.25" x14ac:dyDescent="0.25">
      <c r="A66" s="72" t="s">
        <v>191</v>
      </c>
      <c r="B66" s="184" t="s">
        <v>134</v>
      </c>
      <c r="C66" s="104" t="s">
        <v>5</v>
      </c>
      <c r="D66" s="64">
        <v>16</v>
      </c>
      <c r="E66" s="64">
        <v>55.17</v>
      </c>
      <c r="F66" s="65">
        <f t="shared" ref="F66" si="16">E66+(E66*0.2)</f>
        <v>66.204000000000008</v>
      </c>
      <c r="G66" s="66">
        <f>D66*F66</f>
        <v>1059.2640000000001</v>
      </c>
      <c r="H66" s="57" t="s">
        <v>245</v>
      </c>
      <c r="I66" s="57">
        <v>95694</v>
      </c>
      <c r="J66" s="31"/>
      <c r="K66" s="124">
        <f>G66/$G$80</f>
        <v>2.0770610872233156E-3</v>
      </c>
      <c r="L66"/>
    </row>
    <row r="67" spans="1:13" x14ac:dyDescent="0.2">
      <c r="A67" s="73" t="s">
        <v>169</v>
      </c>
      <c r="B67" s="58" t="s">
        <v>135</v>
      </c>
      <c r="C67" s="72"/>
      <c r="D67" s="64"/>
      <c r="E67" s="64"/>
      <c r="F67" s="65"/>
      <c r="G67" s="66"/>
      <c r="H67" s="57"/>
      <c r="I67" s="57"/>
      <c r="J67" s="32"/>
      <c r="K67" s="32"/>
    </row>
    <row r="68" spans="1:13" ht="38.25" x14ac:dyDescent="0.25">
      <c r="A68" s="72" t="s">
        <v>192</v>
      </c>
      <c r="B68" s="184" t="s">
        <v>130</v>
      </c>
      <c r="C68" s="104" t="s">
        <v>5</v>
      </c>
      <c r="D68" s="64">
        <v>14</v>
      </c>
      <c r="E68" s="64">
        <v>38.770000000000003</v>
      </c>
      <c r="F68" s="65">
        <f t="shared" ref="F68" si="17">E68+(E68*0.2)</f>
        <v>46.524000000000001</v>
      </c>
      <c r="G68" s="66">
        <f t="shared" ref="G68" si="18">D68*F68</f>
        <v>651.33600000000001</v>
      </c>
      <c r="H68" s="57" t="s">
        <v>245</v>
      </c>
      <c r="I68" s="57">
        <v>89531</v>
      </c>
      <c r="J68" s="31"/>
      <c r="K68" s="124">
        <f>G68/$G$80</f>
        <v>1.2771742080422684E-3</v>
      </c>
      <c r="L68"/>
    </row>
    <row r="69" spans="1:13" ht="15" x14ac:dyDescent="0.2">
      <c r="A69" s="73" t="s">
        <v>170</v>
      </c>
      <c r="B69" s="105" t="s">
        <v>127</v>
      </c>
      <c r="C69" s="62"/>
      <c r="D69" s="64"/>
      <c r="E69" s="65"/>
      <c r="F69" s="65"/>
      <c r="G69" s="66"/>
      <c r="H69" s="57"/>
      <c r="I69" s="57"/>
      <c r="J69" s="32"/>
      <c r="K69" s="71"/>
    </row>
    <row r="70" spans="1:13" ht="25.5" x14ac:dyDescent="0.25">
      <c r="A70" s="72" t="s">
        <v>193</v>
      </c>
      <c r="B70" s="185" t="s">
        <v>128</v>
      </c>
      <c r="C70" s="62" t="s">
        <v>6</v>
      </c>
      <c r="D70" s="64">
        <v>73</v>
      </c>
      <c r="E70" s="65">
        <v>35.99</v>
      </c>
      <c r="F70" s="65">
        <f t="shared" ref="F70:F71" si="19">E70+(E70*0.2)</f>
        <v>43.188000000000002</v>
      </c>
      <c r="G70" s="66">
        <f>D70*F70</f>
        <v>3152.7240000000002</v>
      </c>
      <c r="H70" s="57" t="s">
        <v>245</v>
      </c>
      <c r="I70" s="57">
        <v>89578</v>
      </c>
      <c r="J70" s="31"/>
      <c r="K70" s="124">
        <f>G70/$G$80</f>
        <v>6.1820285964169844E-3</v>
      </c>
      <c r="L70"/>
    </row>
    <row r="71" spans="1:13" ht="25.5" x14ac:dyDescent="0.25">
      <c r="A71" s="72" t="s">
        <v>194</v>
      </c>
      <c r="B71" s="185" t="s">
        <v>129</v>
      </c>
      <c r="C71" s="62" t="s">
        <v>6</v>
      </c>
      <c r="D71" s="64">
        <v>1.5</v>
      </c>
      <c r="E71" s="65">
        <v>74.37</v>
      </c>
      <c r="F71" s="65">
        <f t="shared" si="19"/>
        <v>89.244</v>
      </c>
      <c r="G71" s="66">
        <f>D71*F71</f>
        <v>133.86599999999999</v>
      </c>
      <c r="H71" s="57" t="s">
        <v>245</v>
      </c>
      <c r="I71" s="57">
        <v>89580</v>
      </c>
      <c r="J71" s="31"/>
      <c r="K71" s="124">
        <f>G71/$G$80</f>
        <v>2.6249155970771811E-4</v>
      </c>
      <c r="L71"/>
    </row>
    <row r="72" spans="1:13" ht="15" x14ac:dyDescent="0.25">
      <c r="A72" s="73" t="s">
        <v>171</v>
      </c>
      <c r="B72" s="105" t="s">
        <v>185</v>
      </c>
      <c r="C72" s="62"/>
      <c r="D72" s="64"/>
      <c r="E72" s="65"/>
      <c r="F72" s="65"/>
      <c r="G72" s="66"/>
      <c r="H72" s="57"/>
      <c r="I72" s="57"/>
      <c r="J72" s="31"/>
      <c r="K72" s="71"/>
      <c r="L72" s="31"/>
      <c r="M72" s="32"/>
    </row>
    <row r="73" spans="1:13" ht="38.25" x14ac:dyDescent="0.25">
      <c r="A73" s="72" t="s">
        <v>195</v>
      </c>
      <c r="B73" s="185" t="s">
        <v>183</v>
      </c>
      <c r="C73" s="104" t="s">
        <v>5</v>
      </c>
      <c r="D73" s="64">
        <v>6</v>
      </c>
      <c r="E73" s="64">
        <v>92.22</v>
      </c>
      <c r="F73" s="65">
        <f t="shared" ref="F73" si="20">E73+(E73*0.2)</f>
        <v>110.664</v>
      </c>
      <c r="G73" s="66">
        <f t="shared" ref="G73" si="21">D73*F73</f>
        <v>663.98400000000004</v>
      </c>
      <c r="H73" s="57" t="s">
        <v>245</v>
      </c>
      <c r="I73" s="57">
        <v>89681</v>
      </c>
      <c r="J73" s="31"/>
      <c r="K73" s="124">
        <f>G73/$G$80</f>
        <v>1.3019750779209771E-3</v>
      </c>
      <c r="L73"/>
      <c r="M73" s="32"/>
    </row>
    <row r="74" spans="1:13" ht="15" x14ac:dyDescent="0.2">
      <c r="A74" s="73" t="s">
        <v>184</v>
      </c>
      <c r="B74" s="122" t="s">
        <v>131</v>
      </c>
      <c r="C74" s="104"/>
      <c r="D74" s="64"/>
      <c r="E74" s="64"/>
      <c r="F74" s="65"/>
      <c r="G74" s="66"/>
      <c r="H74" s="57"/>
      <c r="I74" s="57"/>
      <c r="J74" s="32"/>
      <c r="K74" s="71"/>
    </row>
    <row r="75" spans="1:13" ht="38.25" x14ac:dyDescent="0.25">
      <c r="A75" s="72" t="s">
        <v>196</v>
      </c>
      <c r="B75" s="184" t="s">
        <v>132</v>
      </c>
      <c r="C75" s="104" t="s">
        <v>5</v>
      </c>
      <c r="D75" s="64">
        <v>6</v>
      </c>
      <c r="E75" s="64">
        <v>33.72</v>
      </c>
      <c r="F75" s="65">
        <f t="shared" ref="F75:F76" si="22">E75+(E75*0.2)</f>
        <v>40.463999999999999</v>
      </c>
      <c r="G75" s="66">
        <f t="shared" ref="G75:G76" si="23">D75*F75</f>
        <v>242.78399999999999</v>
      </c>
      <c r="H75" s="57" t="s">
        <v>245</v>
      </c>
      <c r="I75" s="57">
        <v>89669</v>
      </c>
      <c r="J75" s="31"/>
      <c r="K75" s="124">
        <f>G75/$G$80</f>
        <v>4.7606375653323947E-4</v>
      </c>
      <c r="L75"/>
    </row>
    <row r="76" spans="1:13" ht="38.25" x14ac:dyDescent="0.25">
      <c r="A76" s="72" t="s">
        <v>197</v>
      </c>
      <c r="B76" s="184" t="s">
        <v>133</v>
      </c>
      <c r="C76" s="104" t="s">
        <v>5</v>
      </c>
      <c r="D76" s="64">
        <v>6</v>
      </c>
      <c r="E76" s="64">
        <v>78.89</v>
      </c>
      <c r="F76" s="65">
        <f t="shared" si="22"/>
        <v>94.668000000000006</v>
      </c>
      <c r="G76" s="66">
        <f t="shared" si="23"/>
        <v>568.00800000000004</v>
      </c>
      <c r="H76" s="57" t="s">
        <v>245</v>
      </c>
      <c r="I76" s="57">
        <v>89677</v>
      </c>
      <c r="J76" s="31"/>
      <c r="K76" s="124">
        <f>G76/$G$80</f>
        <v>1.1137802417825406E-3</v>
      </c>
      <c r="L76"/>
    </row>
    <row r="77" spans="1:13" ht="15" x14ac:dyDescent="0.25">
      <c r="A77" s="73" t="s">
        <v>276</v>
      </c>
      <c r="B77" s="122" t="s">
        <v>274</v>
      </c>
      <c r="C77" s="104"/>
      <c r="D77" s="64"/>
      <c r="E77" s="64"/>
      <c r="F77" s="65"/>
      <c r="G77" s="66"/>
      <c r="H77" s="57"/>
      <c r="I77" s="57"/>
      <c r="J77" s="31"/>
      <c r="K77" s="71"/>
      <c r="L77" s="31"/>
    </row>
    <row r="78" spans="1:13" ht="89.25" x14ac:dyDescent="0.25">
      <c r="A78" s="72" t="s">
        <v>281</v>
      </c>
      <c r="B78" s="184" t="s">
        <v>280</v>
      </c>
      <c r="C78" s="104" t="s">
        <v>5</v>
      </c>
      <c r="D78" s="64">
        <v>24</v>
      </c>
      <c r="E78" s="64">
        <f>ANALITICO!G138</f>
        <v>12.856</v>
      </c>
      <c r="F78" s="65">
        <f t="shared" ref="F78" si="24">E78+(E78*0.2)</f>
        <v>15.427199999999999</v>
      </c>
      <c r="G78" s="66">
        <f t="shared" ref="G78" si="25">D78*F78</f>
        <v>370.25279999999998</v>
      </c>
      <c r="H78" s="57" t="s">
        <v>278</v>
      </c>
      <c r="I78" s="57" t="s">
        <v>279</v>
      </c>
      <c r="J78" s="31"/>
      <c r="K78" s="124">
        <f>G78/$G$80</f>
        <v>7.2601134685543612E-4</v>
      </c>
      <c r="L78" s="31"/>
    </row>
    <row r="79" spans="1:13" customFormat="1" ht="15" x14ac:dyDescent="0.25">
      <c r="A79" s="112"/>
      <c r="B79" s="113"/>
      <c r="C79" s="114"/>
      <c r="D79" s="133"/>
      <c r="E79" s="115"/>
      <c r="F79" s="115"/>
      <c r="G79" s="116"/>
      <c r="H79" s="91"/>
      <c r="I79" s="117"/>
      <c r="J79" s="31"/>
      <c r="K79" s="31"/>
    </row>
    <row r="80" spans="1:13" x14ac:dyDescent="0.2">
      <c r="A80" s="220" t="s">
        <v>21</v>
      </c>
      <c r="B80" s="220"/>
      <c r="C80" s="220"/>
      <c r="D80" s="220"/>
      <c r="E80" s="220"/>
      <c r="F80" s="118"/>
      <c r="G80" s="119">
        <f>SUM(I63,I56,I49,I42,I30,I15,I10)</f>
        <v>509982.11199269997</v>
      </c>
      <c r="H80" s="120"/>
      <c r="I80" s="121"/>
      <c r="J80" s="32"/>
      <c r="K80" s="130">
        <f>SUM(K13:K78)</f>
        <v>1</v>
      </c>
    </row>
    <row r="81" spans="1:9" ht="15" x14ac:dyDescent="0.2">
      <c r="A81" s="231" t="s">
        <v>31</v>
      </c>
      <c r="B81" s="231"/>
      <c r="C81" s="231"/>
      <c r="D81" s="231"/>
      <c r="E81" s="231"/>
      <c r="F81" s="231"/>
      <c r="G81" s="231"/>
      <c r="H81" s="231"/>
      <c r="I81" s="231"/>
    </row>
    <row r="82" spans="1:9" ht="30" customHeight="1" x14ac:dyDescent="0.2">
      <c r="A82" s="9" t="s">
        <v>32</v>
      </c>
      <c r="B82" s="230" t="s">
        <v>64</v>
      </c>
      <c r="C82" s="230"/>
      <c r="D82" s="230"/>
      <c r="E82" s="230"/>
      <c r="F82" s="230"/>
      <c r="G82" s="230"/>
      <c r="H82" s="230"/>
      <c r="I82" s="230"/>
    </row>
    <row r="83" spans="1:9" ht="15" x14ac:dyDescent="0.25">
      <c r="A83"/>
      <c r="B83"/>
      <c r="C83"/>
      <c r="D83"/>
      <c r="E83"/>
      <c r="F83" s="10"/>
      <c r="G83" s="6"/>
      <c r="H83"/>
      <c r="I83"/>
    </row>
    <row r="84" spans="1:9" ht="15" x14ac:dyDescent="0.25">
      <c r="A84"/>
      <c r="B84"/>
      <c r="C84"/>
      <c r="D84"/>
      <c r="E84"/>
      <c r="F84" s="10"/>
      <c r="G84"/>
      <c r="H84"/>
      <c r="I84" s="6"/>
    </row>
    <row r="85" spans="1:9" ht="15" x14ac:dyDescent="0.25">
      <c r="A85"/>
      <c r="B85"/>
      <c r="C85"/>
      <c r="D85"/>
      <c r="E85"/>
      <c r="F85" s="10"/>
      <c r="G85" s="6">
        <f>SUM(G13:G78)</f>
        <v>509982.11199269991</v>
      </c>
      <c r="H85"/>
      <c r="I85"/>
    </row>
    <row r="86" spans="1:9" ht="15" x14ac:dyDescent="0.25">
      <c r="A86"/>
      <c r="B86"/>
      <c r="C86"/>
      <c r="D86"/>
      <c r="E86"/>
      <c r="F86" s="10"/>
      <c r="G86"/>
      <c r="H86"/>
      <c r="I86"/>
    </row>
    <row r="87" spans="1:9" ht="15" x14ac:dyDescent="0.25">
      <c r="A87"/>
      <c r="B87"/>
      <c r="C87"/>
      <c r="D87"/>
      <c r="E87"/>
      <c r="F87" s="10"/>
      <c r="G87"/>
      <c r="H87"/>
      <c r="I87"/>
    </row>
    <row r="88" spans="1:9" ht="15" x14ac:dyDescent="0.25">
      <c r="A88"/>
      <c r="B88"/>
      <c r="C88"/>
      <c r="D88"/>
      <c r="E88"/>
      <c r="F88" s="10"/>
      <c r="G88"/>
      <c r="H88"/>
      <c r="I88"/>
    </row>
    <row r="89" spans="1:9" ht="15" x14ac:dyDescent="0.25">
      <c r="A89"/>
      <c r="B89"/>
      <c r="C89"/>
      <c r="D89"/>
      <c r="E89"/>
      <c r="F89" s="10"/>
      <c r="G89"/>
      <c r="H89"/>
      <c r="I89"/>
    </row>
    <row r="90" spans="1:9" ht="15" x14ac:dyDescent="0.25">
      <c r="A90"/>
      <c r="B90"/>
      <c r="C90"/>
      <c r="D90"/>
      <c r="E90"/>
      <c r="F90" s="10"/>
      <c r="G90"/>
      <c r="H90"/>
      <c r="I90"/>
    </row>
    <row r="91" spans="1:9" ht="15" x14ac:dyDescent="0.25">
      <c r="A91"/>
      <c r="B91"/>
      <c r="C91"/>
      <c r="D91"/>
      <c r="E91"/>
      <c r="F91" s="10"/>
      <c r="G91"/>
      <c r="H91"/>
      <c r="I91"/>
    </row>
    <row r="92" spans="1:9" ht="15.75" x14ac:dyDescent="0.25">
      <c r="A92" s="229" t="s">
        <v>33</v>
      </c>
      <c r="B92" s="229"/>
      <c r="C92" s="229"/>
      <c r="D92" s="229"/>
      <c r="E92"/>
      <c r="F92" s="10"/>
      <c r="G92"/>
      <c r="H92"/>
      <c r="I92"/>
    </row>
    <row r="93" spans="1:9" ht="15.75" x14ac:dyDescent="0.25">
      <c r="A93" s="229" t="s">
        <v>34</v>
      </c>
      <c r="B93" s="229"/>
      <c r="C93" s="11"/>
      <c r="D93" s="11"/>
      <c r="E93"/>
      <c r="F93" s="10"/>
      <c r="G93"/>
      <c r="H93"/>
      <c r="I93"/>
    </row>
    <row r="94" spans="1:9" ht="15.75" x14ac:dyDescent="0.25">
      <c r="A94" s="229" t="s">
        <v>62</v>
      </c>
      <c r="B94" s="229"/>
      <c r="C94" s="229"/>
      <c r="D94" s="229"/>
      <c r="E94"/>
      <c r="F94" s="10"/>
      <c r="G94"/>
      <c r="H94"/>
      <c r="I94"/>
    </row>
  </sheetData>
  <mergeCells count="15">
    <mergeCell ref="A94:D94"/>
    <mergeCell ref="B82:I82"/>
    <mergeCell ref="A92:D92"/>
    <mergeCell ref="A93:B93"/>
    <mergeCell ref="A81:I81"/>
    <mergeCell ref="G1:I1"/>
    <mergeCell ref="G2:I2"/>
    <mergeCell ref="A4:I4"/>
    <mergeCell ref="A80:E80"/>
    <mergeCell ref="G7:I7"/>
    <mergeCell ref="G5:I5"/>
    <mergeCell ref="G6:I6"/>
    <mergeCell ref="A3:I3"/>
    <mergeCell ref="B6:F6"/>
    <mergeCell ref="B7:F7"/>
  </mergeCells>
  <phoneticPr fontId="41" type="noConversion"/>
  <pageMargins left="0.31496062992125984" right="0" top="0.78740157480314965" bottom="0.78740157480314965" header="0.31496062992125984" footer="0.31496062992125984"/>
  <pageSetup paperSize="9" scale="56" orientation="portrait" r:id="rId1"/>
  <headerFooter>
    <oddFooter>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L156"/>
  <sheetViews>
    <sheetView topLeftCell="A143" zoomScale="112" zoomScaleNormal="112" workbookViewId="0">
      <selection activeCell="G7" sqref="G7:I7"/>
    </sheetView>
  </sheetViews>
  <sheetFormatPr defaultRowHeight="15" x14ac:dyDescent="0.25"/>
  <cols>
    <col min="1" max="1" width="14.7109375" bestFit="1" customWidth="1"/>
    <col min="2" max="2" width="65.5703125" customWidth="1"/>
    <col min="3" max="3" width="8.28515625" bestFit="1" customWidth="1"/>
    <col min="4" max="4" width="9.140625" bestFit="1" customWidth="1"/>
    <col min="5" max="5" width="12.7109375" bestFit="1" customWidth="1"/>
    <col min="6" max="6" width="11.42578125" bestFit="1" customWidth="1"/>
    <col min="7" max="7" width="14.28515625" bestFit="1" customWidth="1"/>
    <col min="8" max="8" width="16.85546875" customWidth="1"/>
    <col min="9" max="9" width="16" customWidth="1"/>
    <col min="10" max="10" width="12.140625" customWidth="1"/>
    <col min="11" max="11" width="15.140625" customWidth="1"/>
  </cols>
  <sheetData>
    <row r="1" spans="1:9" ht="15.75" x14ac:dyDescent="0.25">
      <c r="A1" s="12"/>
      <c r="B1" s="13"/>
      <c r="C1" s="13"/>
      <c r="D1" s="13"/>
      <c r="E1" s="13"/>
      <c r="F1" s="244" t="s">
        <v>35</v>
      </c>
      <c r="G1" s="244"/>
      <c r="H1" s="244"/>
      <c r="I1" s="245"/>
    </row>
    <row r="2" spans="1:9" ht="27.75" customHeight="1" x14ac:dyDescent="0.25">
      <c r="A2" s="15"/>
      <c r="B2" s="17"/>
      <c r="C2" s="17"/>
      <c r="D2" s="17"/>
      <c r="E2" s="17"/>
      <c r="F2" s="246" t="s">
        <v>113</v>
      </c>
      <c r="G2" s="246"/>
      <c r="H2" s="246"/>
      <c r="I2" s="247"/>
    </row>
    <row r="3" spans="1:9" ht="18" x14ac:dyDescent="0.25">
      <c r="A3" s="225" t="s">
        <v>37</v>
      </c>
      <c r="B3" s="226"/>
      <c r="C3" s="226"/>
      <c r="D3" s="226"/>
      <c r="E3" s="226"/>
      <c r="F3" s="226"/>
      <c r="G3" s="226"/>
      <c r="H3" s="226"/>
      <c r="I3" s="227"/>
    </row>
    <row r="4" spans="1:9" ht="19.5" customHeight="1" x14ac:dyDescent="0.25">
      <c r="A4" s="217" t="s">
        <v>288</v>
      </c>
      <c r="B4" s="218"/>
      <c r="C4" s="218"/>
      <c r="D4" s="218"/>
      <c r="E4" s="218"/>
      <c r="F4" s="218"/>
      <c r="G4" s="218"/>
      <c r="H4" s="218"/>
      <c r="I4" s="219"/>
    </row>
    <row r="5" spans="1:9" x14ac:dyDescent="0.25">
      <c r="A5" s="4" t="s">
        <v>15</v>
      </c>
      <c r="B5" s="8" t="s">
        <v>216</v>
      </c>
      <c r="C5" s="7"/>
      <c r="D5" s="7"/>
      <c r="E5" s="7"/>
      <c r="F5" s="7"/>
      <c r="G5" s="223" t="s">
        <v>63</v>
      </c>
      <c r="H5" s="223"/>
      <c r="I5" s="224"/>
    </row>
    <row r="6" spans="1:9" ht="15" customHeight="1" x14ac:dyDescent="0.25">
      <c r="A6" s="5" t="s">
        <v>16</v>
      </c>
      <c r="B6" s="248" t="s">
        <v>180</v>
      </c>
      <c r="C6" s="248"/>
      <c r="D6" s="248"/>
      <c r="E6" s="248"/>
      <c r="F6" s="248"/>
      <c r="G6" s="221"/>
      <c r="H6" s="221"/>
      <c r="I6" s="222"/>
    </row>
    <row r="7" spans="1:9" ht="15.75" thickBot="1" x14ac:dyDescent="0.3">
      <c r="A7" s="5" t="s">
        <v>17</v>
      </c>
      <c r="B7" s="248" t="s">
        <v>182</v>
      </c>
      <c r="C7" s="248"/>
      <c r="D7" s="248"/>
      <c r="E7" s="248"/>
      <c r="F7" s="248"/>
      <c r="G7" s="221" t="s">
        <v>277</v>
      </c>
      <c r="H7" s="221"/>
      <c r="I7" s="222"/>
    </row>
    <row r="8" spans="1:9" ht="26.25" thickBot="1" x14ac:dyDescent="0.3">
      <c r="A8" s="18" t="s">
        <v>9</v>
      </c>
      <c r="B8" s="19" t="s">
        <v>0</v>
      </c>
      <c r="C8" s="19" t="s">
        <v>38</v>
      </c>
      <c r="D8" s="19" t="s">
        <v>1</v>
      </c>
      <c r="E8" s="20" t="s">
        <v>39</v>
      </c>
      <c r="F8" s="21" t="s">
        <v>40</v>
      </c>
      <c r="G8" s="21" t="s">
        <v>41</v>
      </c>
      <c r="H8" s="19" t="s">
        <v>42</v>
      </c>
      <c r="I8" s="22" t="s">
        <v>8</v>
      </c>
    </row>
    <row r="9" spans="1:9" ht="63.75" x14ac:dyDescent="0.25">
      <c r="A9" s="204" t="s">
        <v>253</v>
      </c>
      <c r="B9" s="205" t="s">
        <v>162</v>
      </c>
      <c r="C9" s="206" t="s">
        <v>43</v>
      </c>
      <c r="D9" s="206" t="s">
        <v>3</v>
      </c>
      <c r="E9" s="207"/>
      <c r="F9" s="208"/>
      <c r="G9" s="208"/>
      <c r="H9" s="209" t="s">
        <v>265</v>
      </c>
      <c r="I9" s="210" t="s">
        <v>30</v>
      </c>
    </row>
    <row r="10" spans="1:9" ht="25.5" x14ac:dyDescent="0.25">
      <c r="A10" s="188" t="s">
        <v>44</v>
      </c>
      <c r="B10" s="189" t="s">
        <v>59</v>
      </c>
      <c r="C10" s="190" t="s">
        <v>45</v>
      </c>
      <c r="D10" s="190" t="s">
        <v>46</v>
      </c>
      <c r="E10" s="191">
        <v>0.25</v>
      </c>
      <c r="F10" s="192">
        <v>28.3</v>
      </c>
      <c r="G10" s="192">
        <f t="shared" ref="G10" si="0">E10*F10</f>
        <v>7.0750000000000002</v>
      </c>
      <c r="H10" s="193" t="s">
        <v>245</v>
      </c>
      <c r="I10" s="194">
        <v>88309</v>
      </c>
    </row>
    <row r="11" spans="1:9" ht="25.5" x14ac:dyDescent="0.25">
      <c r="A11" s="188" t="s">
        <v>44</v>
      </c>
      <c r="B11" s="189" t="s">
        <v>47</v>
      </c>
      <c r="C11" s="190" t="s">
        <v>45</v>
      </c>
      <c r="D11" s="190" t="s">
        <v>46</v>
      </c>
      <c r="E11" s="191">
        <v>0.5</v>
      </c>
      <c r="F11" s="195">
        <v>24.45</v>
      </c>
      <c r="G11" s="195">
        <f>E11*F11</f>
        <v>12.225</v>
      </c>
      <c r="H11" s="193" t="s">
        <v>245</v>
      </c>
      <c r="I11" s="194">
        <v>88316</v>
      </c>
    </row>
    <row r="12" spans="1:9" x14ac:dyDescent="0.25">
      <c r="A12" s="232" t="s">
        <v>52</v>
      </c>
      <c r="B12" s="236"/>
      <c r="C12" s="236"/>
      <c r="D12" s="236"/>
      <c r="E12" s="236"/>
      <c r="F12" s="236"/>
      <c r="G12" s="79">
        <f>SUM(G11:G11)</f>
        <v>12.225</v>
      </c>
      <c r="H12" s="25"/>
      <c r="I12" s="26"/>
    </row>
    <row r="13" spans="1:9" x14ac:dyDescent="0.25">
      <c r="A13" s="232" t="s">
        <v>53</v>
      </c>
      <c r="B13" s="236"/>
      <c r="C13" s="236"/>
      <c r="D13" s="236"/>
      <c r="E13" s="236"/>
      <c r="F13" s="236"/>
      <c r="G13" s="55">
        <f>(G12)*0.2</f>
        <v>2.4450000000000003</v>
      </c>
      <c r="H13" s="25"/>
      <c r="I13" s="26"/>
    </row>
    <row r="14" spans="1:9" x14ac:dyDescent="0.25">
      <c r="A14" s="232" t="s">
        <v>54</v>
      </c>
      <c r="B14" s="236"/>
      <c r="C14" s="236"/>
      <c r="D14" s="236"/>
      <c r="E14" s="236"/>
      <c r="F14" s="236"/>
      <c r="G14" s="79">
        <f>SUM(G12:G13)</f>
        <v>14.67</v>
      </c>
      <c r="H14" s="25"/>
      <c r="I14" s="26"/>
    </row>
    <row r="15" spans="1:9" x14ac:dyDescent="0.25">
      <c r="A15" s="232" t="s">
        <v>55</v>
      </c>
      <c r="B15" s="236"/>
      <c r="C15" s="236"/>
      <c r="D15" s="236"/>
      <c r="E15" s="236"/>
      <c r="F15" s="236"/>
      <c r="G15" s="80">
        <v>290.89</v>
      </c>
      <c r="H15" s="25"/>
      <c r="I15" s="26"/>
    </row>
    <row r="16" spans="1:9" ht="15.75" thickBot="1" x14ac:dyDescent="0.3">
      <c r="A16" s="234" t="s">
        <v>56</v>
      </c>
      <c r="B16" s="235"/>
      <c r="C16" s="235"/>
      <c r="D16" s="235"/>
      <c r="E16" s="235"/>
      <c r="F16" s="235"/>
      <c r="G16" s="52">
        <f>ROUND(G14*G15,2)</f>
        <v>4267.3599999999997</v>
      </c>
      <c r="H16" s="27"/>
      <c r="I16" s="28"/>
    </row>
    <row r="17" spans="1:9" ht="15.75" thickBot="1" x14ac:dyDescent="0.3">
      <c r="A17" s="31"/>
      <c r="B17" s="31"/>
      <c r="C17" s="31"/>
      <c r="D17" s="31"/>
      <c r="E17" s="31"/>
      <c r="F17" s="31"/>
      <c r="G17" s="31"/>
      <c r="H17" s="31"/>
      <c r="I17" s="31"/>
    </row>
    <row r="18" spans="1:9" ht="63.75" x14ac:dyDescent="0.25">
      <c r="A18" s="204" t="s">
        <v>243</v>
      </c>
      <c r="B18" s="205" t="s">
        <v>165</v>
      </c>
      <c r="C18" s="206" t="s">
        <v>43</v>
      </c>
      <c r="D18" s="206" t="s">
        <v>6</v>
      </c>
      <c r="E18" s="207"/>
      <c r="F18" s="208"/>
      <c r="G18" s="208"/>
      <c r="H18" s="209" t="s">
        <v>265</v>
      </c>
      <c r="I18" s="210" t="s">
        <v>166</v>
      </c>
    </row>
    <row r="19" spans="1:9" ht="25.5" x14ac:dyDescent="0.25">
      <c r="A19" s="188" t="s">
        <v>44</v>
      </c>
      <c r="B19" s="189" t="s">
        <v>47</v>
      </c>
      <c r="C19" s="190" t="s">
        <v>45</v>
      </c>
      <c r="D19" s="190" t="s">
        <v>46</v>
      </c>
      <c r="E19" s="191">
        <v>0.23</v>
      </c>
      <c r="F19" s="195">
        <v>24.45</v>
      </c>
      <c r="G19" s="195">
        <f>E19*F19</f>
        <v>5.6234999999999999</v>
      </c>
      <c r="H19" s="193" t="s">
        <v>245</v>
      </c>
      <c r="I19" s="194">
        <v>88316</v>
      </c>
    </row>
    <row r="20" spans="1:9" x14ac:dyDescent="0.25">
      <c r="A20" s="232" t="s">
        <v>52</v>
      </c>
      <c r="B20" s="236"/>
      <c r="C20" s="236"/>
      <c r="D20" s="236"/>
      <c r="E20" s="236"/>
      <c r="F20" s="236"/>
      <c r="G20" s="79">
        <f>SUM(G19:G19)</f>
        <v>5.6234999999999999</v>
      </c>
      <c r="H20" s="25"/>
      <c r="I20" s="26"/>
    </row>
    <row r="21" spans="1:9" x14ac:dyDescent="0.25">
      <c r="A21" s="232" t="s">
        <v>53</v>
      </c>
      <c r="B21" s="236"/>
      <c r="C21" s="236"/>
      <c r="D21" s="236"/>
      <c r="E21" s="236"/>
      <c r="F21" s="236"/>
      <c r="G21" s="55">
        <f>(G20)*0.2</f>
        <v>1.1247</v>
      </c>
      <c r="H21" s="25"/>
      <c r="I21" s="26"/>
    </row>
    <row r="22" spans="1:9" x14ac:dyDescent="0.25">
      <c r="A22" s="232" t="s">
        <v>54</v>
      </c>
      <c r="B22" s="236"/>
      <c r="C22" s="236"/>
      <c r="D22" s="236"/>
      <c r="E22" s="236"/>
      <c r="F22" s="236"/>
      <c r="G22" s="79">
        <f>SUM(G20:G21)</f>
        <v>6.7481999999999998</v>
      </c>
      <c r="H22" s="25"/>
      <c r="I22" s="26"/>
    </row>
    <row r="23" spans="1:9" x14ac:dyDescent="0.25">
      <c r="A23" s="232" t="s">
        <v>55</v>
      </c>
      <c r="B23" s="236"/>
      <c r="C23" s="236"/>
      <c r="D23" s="236"/>
      <c r="E23" s="236"/>
      <c r="F23" s="236"/>
      <c r="G23" s="80">
        <v>287.72000000000003</v>
      </c>
      <c r="H23" s="25"/>
      <c r="I23" s="26"/>
    </row>
    <row r="24" spans="1:9" ht="15.75" thickBot="1" x14ac:dyDescent="0.3">
      <c r="A24" s="234" t="s">
        <v>56</v>
      </c>
      <c r="B24" s="235"/>
      <c r="C24" s="235"/>
      <c r="D24" s="235"/>
      <c r="E24" s="235"/>
      <c r="F24" s="235"/>
      <c r="G24" s="52">
        <f>ROUND(G22*G23,2)</f>
        <v>1941.59</v>
      </c>
      <c r="H24" s="27"/>
      <c r="I24" s="28"/>
    </row>
    <row r="25" spans="1:9" ht="15.75" thickBot="1" x14ac:dyDescent="0.3">
      <c r="A25" s="31"/>
      <c r="B25" s="31"/>
      <c r="C25" s="31"/>
      <c r="D25" s="31"/>
      <c r="E25" s="31"/>
      <c r="F25" s="31"/>
      <c r="G25" s="31"/>
      <c r="H25" s="31"/>
      <c r="I25" s="31"/>
    </row>
    <row r="26" spans="1:9" ht="51" x14ac:dyDescent="0.25">
      <c r="A26" s="204" t="s">
        <v>244</v>
      </c>
      <c r="B26" s="205" t="s">
        <v>248</v>
      </c>
      <c r="C26" s="206" t="s">
        <v>43</v>
      </c>
      <c r="D26" s="206" t="s">
        <v>4</v>
      </c>
      <c r="E26" s="207"/>
      <c r="F26" s="208"/>
      <c r="G26" s="208"/>
      <c r="H26" s="209" t="s">
        <v>249</v>
      </c>
      <c r="I26" s="210" t="s">
        <v>250</v>
      </c>
    </row>
    <row r="27" spans="1:9" ht="25.5" x14ac:dyDescent="0.25">
      <c r="A27" s="188" t="s">
        <v>44</v>
      </c>
      <c r="B27" s="189" t="s">
        <v>47</v>
      </c>
      <c r="C27" s="190" t="s">
        <v>45</v>
      </c>
      <c r="D27" s="190" t="s">
        <v>46</v>
      </c>
      <c r="E27" s="191">
        <v>0.23</v>
      </c>
      <c r="F27" s="195">
        <v>0.72</v>
      </c>
      <c r="G27" s="195">
        <f>E27*F27</f>
        <v>0.1656</v>
      </c>
      <c r="H27" s="193" t="s">
        <v>245</v>
      </c>
      <c r="I27" s="194">
        <v>88316</v>
      </c>
    </row>
    <row r="28" spans="1:9" ht="38.25" x14ac:dyDescent="0.25">
      <c r="A28" s="188" t="s">
        <v>44</v>
      </c>
      <c r="B28" s="63" t="s">
        <v>251</v>
      </c>
      <c r="C28" s="190" t="s">
        <v>45</v>
      </c>
      <c r="D28" s="190" t="s">
        <v>144</v>
      </c>
      <c r="E28" s="191">
        <v>0.24</v>
      </c>
      <c r="F28" s="195">
        <v>58.15</v>
      </c>
      <c r="G28" s="195">
        <f>E28*F28</f>
        <v>13.956</v>
      </c>
      <c r="H28" s="193" t="s">
        <v>245</v>
      </c>
      <c r="I28" s="194">
        <v>5961</v>
      </c>
    </row>
    <row r="29" spans="1:9" x14ac:dyDescent="0.25">
      <c r="A29" s="232" t="s">
        <v>52</v>
      </c>
      <c r="B29" s="236"/>
      <c r="C29" s="236"/>
      <c r="D29" s="236"/>
      <c r="E29" s="236"/>
      <c r="F29" s="236"/>
      <c r="G29" s="79">
        <f>SUM(G27:G28)</f>
        <v>14.121599999999999</v>
      </c>
      <c r="H29" s="25"/>
      <c r="I29" s="26"/>
    </row>
    <row r="30" spans="1:9" x14ac:dyDescent="0.25">
      <c r="A30" s="232" t="s">
        <v>53</v>
      </c>
      <c r="B30" s="236"/>
      <c r="C30" s="236"/>
      <c r="D30" s="236"/>
      <c r="E30" s="236"/>
      <c r="F30" s="236"/>
      <c r="G30" s="55">
        <f>(G29)*0.2</f>
        <v>2.8243200000000002</v>
      </c>
      <c r="H30" s="25"/>
      <c r="I30" s="26"/>
    </row>
    <row r="31" spans="1:9" x14ac:dyDescent="0.25">
      <c r="A31" s="232" t="s">
        <v>54</v>
      </c>
      <c r="B31" s="236"/>
      <c r="C31" s="236"/>
      <c r="D31" s="236"/>
      <c r="E31" s="236"/>
      <c r="F31" s="236"/>
      <c r="G31" s="79">
        <f>SUM(G29:G30)</f>
        <v>16.945920000000001</v>
      </c>
      <c r="H31" s="25"/>
      <c r="I31" s="26"/>
    </row>
    <row r="32" spans="1:9" x14ac:dyDescent="0.25">
      <c r="A32" s="232" t="s">
        <v>55</v>
      </c>
      <c r="B32" s="236"/>
      <c r="C32" s="236"/>
      <c r="D32" s="236"/>
      <c r="E32" s="236"/>
      <c r="F32" s="236"/>
      <c r="G32" s="80">
        <v>50.86</v>
      </c>
      <c r="H32" s="25"/>
      <c r="I32" s="26"/>
    </row>
    <row r="33" spans="1:9" ht="15.75" thickBot="1" x14ac:dyDescent="0.3">
      <c r="A33" s="234" t="s">
        <v>56</v>
      </c>
      <c r="B33" s="235"/>
      <c r="C33" s="235"/>
      <c r="D33" s="235"/>
      <c r="E33" s="235"/>
      <c r="F33" s="235"/>
      <c r="G33" s="52">
        <f>ROUND(G31*G32,2)</f>
        <v>861.87</v>
      </c>
      <c r="H33" s="27"/>
      <c r="I33" s="28"/>
    </row>
    <row r="34" spans="1:9" x14ac:dyDescent="0.25">
      <c r="A34" s="31"/>
      <c r="B34" s="31"/>
      <c r="C34" s="31"/>
      <c r="D34" s="31"/>
      <c r="E34" s="31"/>
      <c r="F34" s="31"/>
      <c r="G34" s="31"/>
      <c r="H34" s="31"/>
      <c r="I34" s="31"/>
    </row>
    <row r="35" spans="1:9" ht="15.75" thickBot="1" x14ac:dyDescent="0.3">
      <c r="A35" s="31"/>
      <c r="B35" s="31"/>
      <c r="C35" s="31"/>
      <c r="D35" s="31"/>
      <c r="E35" s="31"/>
      <c r="F35" s="31"/>
      <c r="G35" s="31"/>
      <c r="H35" s="31"/>
      <c r="I35" s="31"/>
    </row>
    <row r="36" spans="1:9" x14ac:dyDescent="0.25">
      <c r="A36" s="204" t="s">
        <v>254</v>
      </c>
      <c r="B36" s="205" t="s">
        <v>107</v>
      </c>
      <c r="C36" s="206" t="s">
        <v>43</v>
      </c>
      <c r="D36" s="206" t="s">
        <v>4</v>
      </c>
      <c r="E36" s="211" t="s">
        <v>39</v>
      </c>
      <c r="F36" s="208"/>
      <c r="G36" s="208"/>
      <c r="H36" s="206" t="s">
        <v>111</v>
      </c>
      <c r="I36" s="210"/>
    </row>
    <row r="37" spans="1:9" ht="51" x14ac:dyDescent="0.25">
      <c r="A37" s="188"/>
      <c r="B37" s="63" t="s">
        <v>112</v>
      </c>
      <c r="C37" s="62"/>
      <c r="D37" s="62" t="s">
        <v>4</v>
      </c>
      <c r="E37" s="196">
        <v>1</v>
      </c>
      <c r="F37" s="65">
        <v>25.3</v>
      </c>
      <c r="G37" s="65">
        <f>E37*F37</f>
        <v>25.3</v>
      </c>
      <c r="H37" s="57" t="s">
        <v>266</v>
      </c>
      <c r="I37" s="197"/>
    </row>
    <row r="38" spans="1:9" x14ac:dyDescent="0.25">
      <c r="A38" s="232" t="s">
        <v>52</v>
      </c>
      <c r="B38" s="233"/>
      <c r="C38" s="233"/>
      <c r="D38" s="233"/>
      <c r="E38" s="233"/>
      <c r="F38" s="233"/>
      <c r="G38" s="174">
        <f>SUM(G37)</f>
        <v>25.3</v>
      </c>
      <c r="H38" s="175"/>
      <c r="I38" s="176"/>
    </row>
    <row r="39" spans="1:9" x14ac:dyDescent="0.25">
      <c r="A39" s="232" t="s">
        <v>53</v>
      </c>
      <c r="B39" s="233"/>
      <c r="C39" s="233"/>
      <c r="D39" s="233"/>
      <c r="E39" s="233"/>
      <c r="F39" s="233"/>
      <c r="G39" s="177">
        <f>(G38)*0.2</f>
        <v>5.0600000000000005</v>
      </c>
      <c r="H39" s="175"/>
      <c r="I39" s="176"/>
    </row>
    <row r="40" spans="1:9" x14ac:dyDescent="0.25">
      <c r="A40" s="232" t="s">
        <v>54</v>
      </c>
      <c r="B40" s="233"/>
      <c r="C40" s="233"/>
      <c r="D40" s="233"/>
      <c r="E40" s="233"/>
      <c r="F40" s="233"/>
      <c r="G40" s="174">
        <f>SUM(G38:G39)</f>
        <v>30.36</v>
      </c>
      <c r="H40" s="175"/>
      <c r="I40" s="176"/>
    </row>
    <row r="41" spans="1:9" x14ac:dyDescent="0.25">
      <c r="A41" s="232" t="s">
        <v>55</v>
      </c>
      <c r="B41" s="233"/>
      <c r="C41" s="233"/>
      <c r="D41" s="233"/>
      <c r="E41" s="233"/>
      <c r="F41" s="233"/>
      <c r="G41" s="177">
        <v>50.86</v>
      </c>
      <c r="H41" s="175"/>
      <c r="I41" s="176"/>
    </row>
    <row r="42" spans="1:9" ht="15.75" thickBot="1" x14ac:dyDescent="0.3">
      <c r="A42" s="234" t="s">
        <v>56</v>
      </c>
      <c r="B42" s="235"/>
      <c r="C42" s="235"/>
      <c r="D42" s="235"/>
      <c r="E42" s="235"/>
      <c r="F42" s="235"/>
      <c r="G42" s="52">
        <f>ROUND(G40*G41,2)</f>
        <v>1544.11</v>
      </c>
      <c r="H42" s="27"/>
      <c r="I42" s="28"/>
    </row>
    <row r="43" spans="1:9" ht="15.75" thickBot="1" x14ac:dyDescent="0.3">
      <c r="A43" s="31"/>
      <c r="B43" s="31"/>
      <c r="C43" s="31"/>
      <c r="D43" s="31"/>
      <c r="E43" s="31"/>
      <c r="F43" s="31"/>
      <c r="G43" s="31"/>
      <c r="H43" s="31"/>
      <c r="I43" s="31"/>
    </row>
    <row r="44" spans="1:9" ht="63.75" x14ac:dyDescent="0.25">
      <c r="A44" s="204" t="s">
        <v>215</v>
      </c>
      <c r="B44" s="205" t="s">
        <v>139</v>
      </c>
      <c r="C44" s="206" t="s">
        <v>43</v>
      </c>
      <c r="D44" s="206" t="s">
        <v>3</v>
      </c>
      <c r="E44" s="207"/>
      <c r="F44" s="208"/>
      <c r="G44" s="208"/>
      <c r="H44" s="206" t="s">
        <v>247</v>
      </c>
      <c r="I44" s="210" t="s">
        <v>145</v>
      </c>
    </row>
    <row r="45" spans="1:9" ht="25.5" x14ac:dyDescent="0.25">
      <c r="A45" s="188" t="s">
        <v>44</v>
      </c>
      <c r="B45" s="189" t="s">
        <v>146</v>
      </c>
      <c r="C45" s="190" t="s">
        <v>45</v>
      </c>
      <c r="D45" s="190" t="s">
        <v>46</v>
      </c>
      <c r="E45" s="198">
        <v>5.6000000000000001E-2</v>
      </c>
      <c r="F45" s="192">
        <v>27.92</v>
      </c>
      <c r="G45" s="192">
        <f t="shared" ref="G45" si="1">E45*F45</f>
        <v>1.56352</v>
      </c>
      <c r="H45" s="193" t="s">
        <v>245</v>
      </c>
      <c r="I45" s="194">
        <v>88323</v>
      </c>
    </row>
    <row r="46" spans="1:9" ht="25.5" x14ac:dyDescent="0.25">
      <c r="A46" s="188" t="s">
        <v>44</v>
      </c>
      <c r="B46" s="189" t="s">
        <v>47</v>
      </c>
      <c r="C46" s="190" t="s">
        <v>45</v>
      </c>
      <c r="D46" s="190" t="s">
        <v>46</v>
      </c>
      <c r="E46" s="198">
        <v>6.2E-2</v>
      </c>
      <c r="F46" s="195">
        <v>24.45</v>
      </c>
      <c r="G46" s="195">
        <f>E46*F46</f>
        <v>1.5159</v>
      </c>
      <c r="H46" s="193" t="s">
        <v>245</v>
      </c>
      <c r="I46" s="194">
        <v>88316</v>
      </c>
    </row>
    <row r="47" spans="1:9" ht="38.25" x14ac:dyDescent="0.25">
      <c r="A47" s="188" t="s">
        <v>48</v>
      </c>
      <c r="B47" s="63" t="s">
        <v>147</v>
      </c>
      <c r="C47" s="199" t="s">
        <v>49</v>
      </c>
      <c r="D47" s="199" t="s">
        <v>26</v>
      </c>
      <c r="E47" s="198">
        <v>4.1500000000000004</v>
      </c>
      <c r="F47" s="192">
        <v>2.33</v>
      </c>
      <c r="G47" s="192">
        <f t="shared" ref="G47" si="2">E47*F47</f>
        <v>9.6695000000000011</v>
      </c>
      <c r="H47" s="193" t="s">
        <v>245</v>
      </c>
      <c r="I47" s="194">
        <v>11029</v>
      </c>
    </row>
    <row r="48" spans="1:9" ht="63.75" x14ac:dyDescent="0.25">
      <c r="A48" s="188" t="s">
        <v>48</v>
      </c>
      <c r="B48" s="189" t="s">
        <v>140</v>
      </c>
      <c r="C48" s="199" t="s">
        <v>49</v>
      </c>
      <c r="D48" s="199" t="s">
        <v>3</v>
      </c>
      <c r="E48" s="198">
        <v>1.1459999999999999</v>
      </c>
      <c r="F48" s="192">
        <v>182.07</v>
      </c>
      <c r="G48" s="192">
        <f t="shared" ref="G48" si="3">E48*F48</f>
        <v>208.65221999999997</v>
      </c>
      <c r="H48" s="193" t="s">
        <v>245</v>
      </c>
      <c r="I48" s="194">
        <v>39521</v>
      </c>
    </row>
    <row r="49" spans="1:9" ht="25.5" x14ac:dyDescent="0.25">
      <c r="A49" s="188" t="s">
        <v>44</v>
      </c>
      <c r="B49" s="63" t="s">
        <v>141</v>
      </c>
      <c r="C49" s="199" t="s">
        <v>45</v>
      </c>
      <c r="D49" s="199" t="s">
        <v>142</v>
      </c>
      <c r="E49" s="198">
        <v>8.9999999999999998E-4</v>
      </c>
      <c r="F49" s="192">
        <v>24.13</v>
      </c>
      <c r="G49" s="192">
        <f>E49*F49</f>
        <v>2.1717E-2</v>
      </c>
      <c r="H49" s="193" t="s">
        <v>245</v>
      </c>
      <c r="I49" s="197">
        <v>93281</v>
      </c>
    </row>
    <row r="50" spans="1:9" ht="25.5" x14ac:dyDescent="0.25">
      <c r="A50" s="188" t="s">
        <v>44</v>
      </c>
      <c r="B50" s="63" t="s">
        <v>143</v>
      </c>
      <c r="C50" s="199" t="s">
        <v>45</v>
      </c>
      <c r="D50" s="199" t="s">
        <v>144</v>
      </c>
      <c r="E50" s="198">
        <v>1.1999999999999999E-3</v>
      </c>
      <c r="F50" s="192">
        <v>23.29</v>
      </c>
      <c r="G50" s="192">
        <f>E50*F50</f>
        <v>2.7947999999999997E-2</v>
      </c>
      <c r="H50" s="193" t="s">
        <v>245</v>
      </c>
      <c r="I50" s="197">
        <v>93282</v>
      </c>
    </row>
    <row r="51" spans="1:9" x14ac:dyDescent="0.25">
      <c r="A51" s="232" t="s">
        <v>52</v>
      </c>
      <c r="B51" s="236"/>
      <c r="C51" s="236"/>
      <c r="D51" s="236"/>
      <c r="E51" s="236"/>
      <c r="F51" s="236"/>
      <c r="G51" s="79">
        <f>SUM(G45:G50)</f>
        <v>221.45080499999997</v>
      </c>
      <c r="H51" s="25"/>
      <c r="I51" s="26"/>
    </row>
    <row r="52" spans="1:9" x14ac:dyDescent="0.25">
      <c r="A52" s="232" t="s">
        <v>53</v>
      </c>
      <c r="B52" s="236"/>
      <c r="C52" s="236"/>
      <c r="D52" s="236"/>
      <c r="E52" s="236"/>
      <c r="F52" s="236"/>
      <c r="G52" s="55">
        <f>(G51)*0.2</f>
        <v>44.290160999999998</v>
      </c>
      <c r="H52" s="25"/>
      <c r="I52" s="26"/>
    </row>
    <row r="53" spans="1:9" x14ac:dyDescent="0.25">
      <c r="A53" s="232" t="s">
        <v>54</v>
      </c>
      <c r="B53" s="236"/>
      <c r="C53" s="236"/>
      <c r="D53" s="236"/>
      <c r="E53" s="236"/>
      <c r="F53" s="236"/>
      <c r="G53" s="79">
        <f>SUM(G51:G52)</f>
        <v>265.74096599999996</v>
      </c>
      <c r="H53" s="25"/>
      <c r="I53" s="26"/>
    </row>
    <row r="54" spans="1:9" x14ac:dyDescent="0.25">
      <c r="A54" s="232" t="s">
        <v>55</v>
      </c>
      <c r="B54" s="236"/>
      <c r="C54" s="236"/>
      <c r="D54" s="236"/>
      <c r="E54" s="236"/>
      <c r="F54" s="236"/>
      <c r="G54" s="80">
        <v>1300.17</v>
      </c>
      <c r="H54" s="25"/>
      <c r="I54" s="26"/>
    </row>
    <row r="55" spans="1:9" ht="15.75" thickBot="1" x14ac:dyDescent="0.3">
      <c r="A55" s="234" t="s">
        <v>56</v>
      </c>
      <c r="B55" s="235"/>
      <c r="C55" s="235"/>
      <c r="D55" s="235"/>
      <c r="E55" s="235"/>
      <c r="F55" s="235"/>
      <c r="G55" s="52">
        <f>ROUND(G53*G54,2)</f>
        <v>345508.43</v>
      </c>
      <c r="H55" s="27"/>
      <c r="I55" s="28"/>
    </row>
    <row r="56" spans="1:9" ht="15.75" thickBot="1" x14ac:dyDescent="0.3">
      <c r="A56" s="31"/>
      <c r="B56" s="31"/>
      <c r="C56" s="31"/>
      <c r="D56" s="31"/>
      <c r="E56" s="31"/>
      <c r="F56" s="31"/>
      <c r="G56" s="31"/>
      <c r="H56" s="31"/>
      <c r="I56" s="31"/>
    </row>
    <row r="57" spans="1:9" ht="51" x14ac:dyDescent="0.25">
      <c r="A57" s="204" t="s">
        <v>231</v>
      </c>
      <c r="B57" s="205" t="s">
        <v>149</v>
      </c>
      <c r="C57" s="206" t="s">
        <v>43</v>
      </c>
      <c r="D57" s="206" t="s">
        <v>6</v>
      </c>
      <c r="E57" s="207"/>
      <c r="F57" s="208"/>
      <c r="G57" s="208"/>
      <c r="H57" s="206" t="s">
        <v>246</v>
      </c>
      <c r="I57" s="210" t="s">
        <v>150</v>
      </c>
    </row>
    <row r="58" spans="1:9" ht="25.5" x14ac:dyDescent="0.25">
      <c r="A58" s="188" t="s">
        <v>44</v>
      </c>
      <c r="B58" s="63" t="s">
        <v>146</v>
      </c>
      <c r="C58" s="62" t="s">
        <v>45</v>
      </c>
      <c r="D58" s="62" t="s">
        <v>46</v>
      </c>
      <c r="E58" s="196">
        <v>0.86</v>
      </c>
      <c r="F58" s="192">
        <v>27.92</v>
      </c>
      <c r="G58" s="192">
        <f t="shared" ref="G58" si="4">E58*F58</f>
        <v>24.011200000000002</v>
      </c>
      <c r="H58" s="193" t="s">
        <v>245</v>
      </c>
      <c r="I58" s="194">
        <v>88323</v>
      </c>
    </row>
    <row r="59" spans="1:9" ht="25.5" x14ac:dyDescent="0.25">
      <c r="A59" s="188" t="s">
        <v>44</v>
      </c>
      <c r="B59" s="63" t="s">
        <v>151</v>
      </c>
      <c r="C59" s="62" t="s">
        <v>45</v>
      </c>
      <c r="D59" s="62" t="s">
        <v>46</v>
      </c>
      <c r="E59" s="196">
        <v>0.86</v>
      </c>
      <c r="F59" s="65">
        <v>26.09</v>
      </c>
      <c r="G59" s="65">
        <f>E59*F59</f>
        <v>22.4374</v>
      </c>
      <c r="H59" s="193" t="s">
        <v>245</v>
      </c>
      <c r="I59" s="197">
        <v>88243</v>
      </c>
    </row>
    <row r="60" spans="1:9" x14ac:dyDescent="0.25">
      <c r="A60" s="188" t="s">
        <v>48</v>
      </c>
      <c r="B60" s="63" t="s">
        <v>152</v>
      </c>
      <c r="C60" s="62" t="s">
        <v>49</v>
      </c>
      <c r="D60" s="62" t="s">
        <v>6</v>
      </c>
      <c r="E60" s="196">
        <v>1.2</v>
      </c>
      <c r="F60" s="200">
        <v>99.76</v>
      </c>
      <c r="G60" s="65">
        <f t="shared" ref="G60:G61" si="5">E60*F60</f>
        <v>119.712</v>
      </c>
      <c r="H60" s="201" t="s">
        <v>158</v>
      </c>
      <c r="I60" s="197" t="s">
        <v>153</v>
      </c>
    </row>
    <row r="61" spans="1:9" x14ac:dyDescent="0.25">
      <c r="A61" s="188" t="s">
        <v>48</v>
      </c>
      <c r="B61" s="63" t="s">
        <v>154</v>
      </c>
      <c r="C61" s="62" t="s">
        <v>49</v>
      </c>
      <c r="D61" s="62" t="s">
        <v>5</v>
      </c>
      <c r="E61" s="196">
        <v>8</v>
      </c>
      <c r="F61" s="200">
        <v>0.64</v>
      </c>
      <c r="G61" s="65">
        <f t="shared" si="5"/>
        <v>5.12</v>
      </c>
      <c r="H61" s="201" t="s">
        <v>158</v>
      </c>
      <c r="I61" s="197" t="s">
        <v>155</v>
      </c>
    </row>
    <row r="62" spans="1:9" x14ac:dyDescent="0.25">
      <c r="A62" s="237" t="s">
        <v>52</v>
      </c>
      <c r="B62" s="238"/>
      <c r="C62" s="238"/>
      <c r="D62" s="238"/>
      <c r="E62" s="238"/>
      <c r="F62" s="238"/>
      <c r="G62" s="67">
        <f>SUM(G58:G61)</f>
        <v>171.28059999999999</v>
      </c>
      <c r="H62" s="68"/>
      <c r="I62" s="69"/>
    </row>
    <row r="63" spans="1:9" x14ac:dyDescent="0.25">
      <c r="A63" s="237" t="s">
        <v>53</v>
      </c>
      <c r="B63" s="238"/>
      <c r="C63" s="238"/>
      <c r="D63" s="238"/>
      <c r="E63" s="238"/>
      <c r="F63" s="238"/>
      <c r="G63" s="55">
        <f>(G62)*0.2</f>
        <v>34.256120000000003</v>
      </c>
      <c r="H63" s="68"/>
      <c r="I63" s="69"/>
    </row>
    <row r="64" spans="1:9" x14ac:dyDescent="0.25">
      <c r="A64" s="237" t="s">
        <v>54</v>
      </c>
      <c r="B64" s="238"/>
      <c r="C64" s="238"/>
      <c r="D64" s="238"/>
      <c r="E64" s="238"/>
      <c r="F64" s="238"/>
      <c r="G64" s="67">
        <f>SUM(G62:G63)</f>
        <v>205.53672</v>
      </c>
      <c r="H64" s="68"/>
      <c r="I64" s="69"/>
    </row>
    <row r="65" spans="1:9" x14ac:dyDescent="0.25">
      <c r="A65" s="237" t="s">
        <v>55</v>
      </c>
      <c r="B65" s="238"/>
      <c r="C65" s="238"/>
      <c r="D65" s="238"/>
      <c r="E65" s="238"/>
      <c r="F65" s="238"/>
      <c r="G65" s="70">
        <v>83.75</v>
      </c>
      <c r="H65" s="68"/>
      <c r="I65" s="69"/>
    </row>
    <row r="66" spans="1:9" ht="15.75" thickBot="1" x14ac:dyDescent="0.3">
      <c r="A66" s="239" t="s">
        <v>56</v>
      </c>
      <c r="B66" s="240"/>
      <c r="C66" s="240"/>
      <c r="D66" s="240"/>
      <c r="E66" s="240"/>
      <c r="F66" s="240"/>
      <c r="G66" s="56">
        <f>ROUND(G64*G65,2)</f>
        <v>17213.7</v>
      </c>
      <c r="H66" s="23"/>
      <c r="I66" s="24"/>
    </row>
    <row r="67" spans="1:9" ht="15.75" thickBot="1" x14ac:dyDescent="0.3">
      <c r="A67" s="31"/>
      <c r="B67" s="31"/>
      <c r="C67" s="31"/>
      <c r="D67" s="31"/>
      <c r="E67" s="31"/>
      <c r="F67" s="31"/>
      <c r="G67" s="31"/>
      <c r="H67" s="31"/>
      <c r="I67" s="31"/>
    </row>
    <row r="68" spans="1:9" ht="51" x14ac:dyDescent="0.25">
      <c r="A68" s="204" t="s">
        <v>232</v>
      </c>
      <c r="B68" s="205" t="s">
        <v>217</v>
      </c>
      <c r="C68" s="206" t="s">
        <v>43</v>
      </c>
      <c r="D68" s="206" t="s">
        <v>6</v>
      </c>
      <c r="E68" s="207"/>
      <c r="F68" s="208"/>
      <c r="G68" s="208"/>
      <c r="H68" s="206" t="s">
        <v>246</v>
      </c>
      <c r="I68" s="210" t="s">
        <v>218</v>
      </c>
    </row>
    <row r="69" spans="1:9" ht="25.5" x14ac:dyDescent="0.25">
      <c r="A69" s="188" t="s">
        <v>44</v>
      </c>
      <c r="B69" s="63" t="s">
        <v>219</v>
      </c>
      <c r="C69" s="62" t="s">
        <v>45</v>
      </c>
      <c r="D69" s="62" t="s">
        <v>46</v>
      </c>
      <c r="E69" s="196">
        <v>1.4</v>
      </c>
      <c r="F69" s="65">
        <v>29.63</v>
      </c>
      <c r="G69" s="65">
        <f>E69*F69</f>
        <v>41.481999999999999</v>
      </c>
      <c r="H69" s="193" t="s">
        <v>245</v>
      </c>
      <c r="I69" s="197">
        <v>88267</v>
      </c>
    </row>
    <row r="70" spans="1:9" ht="25.5" x14ac:dyDescent="0.25">
      <c r="A70" s="188" t="s">
        <v>44</v>
      </c>
      <c r="B70" s="63" t="s">
        <v>220</v>
      </c>
      <c r="C70" s="62" t="s">
        <v>45</v>
      </c>
      <c r="D70" s="62" t="s">
        <v>46</v>
      </c>
      <c r="E70" s="196">
        <v>1.4</v>
      </c>
      <c r="F70" s="65">
        <v>25.61</v>
      </c>
      <c r="G70" s="65">
        <f>E70*F70</f>
        <v>35.853999999999999</v>
      </c>
      <c r="H70" s="193" t="s">
        <v>245</v>
      </c>
      <c r="I70" s="197">
        <v>88248</v>
      </c>
    </row>
    <row r="71" spans="1:9" ht="25.5" x14ac:dyDescent="0.25">
      <c r="A71" s="188" t="s">
        <v>48</v>
      </c>
      <c r="B71" s="63" t="s">
        <v>50</v>
      </c>
      <c r="C71" s="62" t="s">
        <v>49</v>
      </c>
      <c r="D71" s="62" t="s">
        <v>7</v>
      </c>
      <c r="E71" s="196">
        <v>0.3</v>
      </c>
      <c r="F71" s="195">
        <v>16</v>
      </c>
      <c r="G71" s="195">
        <f t="shared" ref="G71" si="6">E71*F71</f>
        <v>4.8</v>
      </c>
      <c r="H71" s="193" t="s">
        <v>245</v>
      </c>
      <c r="I71" s="202">
        <v>5061</v>
      </c>
    </row>
    <row r="72" spans="1:9" x14ac:dyDescent="0.25">
      <c r="A72" s="188" t="s">
        <v>48</v>
      </c>
      <c r="B72" s="63" t="s">
        <v>221</v>
      </c>
      <c r="C72" s="62" t="s">
        <v>49</v>
      </c>
      <c r="D72" s="62" t="s">
        <v>7</v>
      </c>
      <c r="E72" s="196">
        <v>4.7000000000000002E-3</v>
      </c>
      <c r="F72" s="65">
        <v>44.2</v>
      </c>
      <c r="G72" s="65">
        <f t="shared" ref="G72:G74" si="7">E72*F72</f>
        <v>0.20774000000000001</v>
      </c>
      <c r="H72" s="201" t="s">
        <v>158</v>
      </c>
      <c r="I72" s="197" t="s">
        <v>222</v>
      </c>
    </row>
    <row r="73" spans="1:9" x14ac:dyDescent="0.25">
      <c r="A73" s="188" t="s">
        <v>48</v>
      </c>
      <c r="B73" s="63" t="s">
        <v>223</v>
      </c>
      <c r="C73" s="62" t="s">
        <v>49</v>
      </c>
      <c r="D73" s="62" t="s">
        <v>6</v>
      </c>
      <c r="E73" s="196">
        <v>1.05</v>
      </c>
      <c r="F73" s="200">
        <v>87.29</v>
      </c>
      <c r="G73" s="65">
        <f t="shared" si="7"/>
        <v>91.654500000000013</v>
      </c>
      <c r="H73" s="201" t="s">
        <v>158</v>
      </c>
      <c r="I73" s="197" t="s">
        <v>224</v>
      </c>
    </row>
    <row r="74" spans="1:9" x14ac:dyDescent="0.25">
      <c r="A74" s="188" t="s">
        <v>48</v>
      </c>
      <c r="B74" s="63" t="s">
        <v>225</v>
      </c>
      <c r="C74" s="62" t="s">
        <v>49</v>
      </c>
      <c r="D74" s="62" t="s">
        <v>7</v>
      </c>
      <c r="E74" s="196">
        <v>0.14000000000000001</v>
      </c>
      <c r="F74" s="200">
        <v>197.18</v>
      </c>
      <c r="G74" s="65">
        <f t="shared" si="7"/>
        <v>27.605200000000004</v>
      </c>
      <c r="H74" s="201" t="s">
        <v>158</v>
      </c>
      <c r="I74" s="197" t="s">
        <v>226</v>
      </c>
    </row>
    <row r="75" spans="1:9" x14ac:dyDescent="0.25">
      <c r="A75" s="237" t="s">
        <v>52</v>
      </c>
      <c r="B75" s="238"/>
      <c r="C75" s="238"/>
      <c r="D75" s="238"/>
      <c r="E75" s="238"/>
      <c r="F75" s="238"/>
      <c r="G75" s="67">
        <f>SUM(G69:G74)</f>
        <v>201.60344000000001</v>
      </c>
      <c r="H75" s="68"/>
      <c r="I75" s="69"/>
    </row>
    <row r="76" spans="1:9" x14ac:dyDescent="0.25">
      <c r="A76" s="237" t="s">
        <v>53</v>
      </c>
      <c r="B76" s="238"/>
      <c r="C76" s="238"/>
      <c r="D76" s="238"/>
      <c r="E76" s="238"/>
      <c r="F76" s="238"/>
      <c r="G76" s="70">
        <f>(G75)*0.2</f>
        <v>40.320688000000004</v>
      </c>
      <c r="H76" s="68"/>
      <c r="I76" s="69"/>
    </row>
    <row r="77" spans="1:9" x14ac:dyDescent="0.25">
      <c r="A77" s="237" t="s">
        <v>54</v>
      </c>
      <c r="B77" s="238"/>
      <c r="C77" s="238"/>
      <c r="D77" s="238"/>
      <c r="E77" s="238"/>
      <c r="F77" s="238"/>
      <c r="G77" s="67">
        <f>SUM(G75:G76)</f>
        <v>241.924128</v>
      </c>
      <c r="H77" s="68"/>
      <c r="I77" s="69"/>
    </row>
    <row r="78" spans="1:9" x14ac:dyDescent="0.25">
      <c r="A78" s="237" t="s">
        <v>55</v>
      </c>
      <c r="B78" s="238"/>
      <c r="C78" s="238"/>
      <c r="D78" s="238"/>
      <c r="E78" s="238"/>
      <c r="F78" s="238"/>
      <c r="G78" s="70">
        <v>40.26</v>
      </c>
      <c r="H78" s="68"/>
      <c r="I78" s="69"/>
    </row>
    <row r="79" spans="1:9" ht="15.75" thickBot="1" x14ac:dyDescent="0.3">
      <c r="A79" s="239" t="s">
        <v>56</v>
      </c>
      <c r="B79" s="240"/>
      <c r="C79" s="240"/>
      <c r="D79" s="240"/>
      <c r="E79" s="240"/>
      <c r="F79" s="240"/>
      <c r="G79" s="56">
        <f>ROUND(G77*G78,2)</f>
        <v>9739.8700000000008</v>
      </c>
      <c r="H79" s="23"/>
      <c r="I79" s="24"/>
    </row>
    <row r="80" spans="1:9" ht="15.75" thickBot="1" x14ac:dyDescent="0.3">
      <c r="A80" s="31"/>
      <c r="B80" s="31"/>
      <c r="C80" s="31"/>
      <c r="D80" s="31"/>
      <c r="E80" s="31"/>
      <c r="F80" s="31"/>
      <c r="G80" s="31"/>
      <c r="H80" s="31"/>
      <c r="I80" s="31"/>
    </row>
    <row r="81" spans="1:9" ht="51" x14ac:dyDescent="0.25">
      <c r="A81" s="204" t="s">
        <v>234</v>
      </c>
      <c r="B81" s="205" t="s">
        <v>227</v>
      </c>
      <c r="C81" s="206" t="s">
        <v>43</v>
      </c>
      <c r="D81" s="206" t="s">
        <v>6</v>
      </c>
      <c r="E81" s="207"/>
      <c r="F81" s="208"/>
      <c r="G81" s="208"/>
      <c r="H81" s="206" t="s">
        <v>246</v>
      </c>
      <c r="I81" s="210" t="s">
        <v>228</v>
      </c>
    </row>
    <row r="82" spans="1:9" ht="25.5" x14ac:dyDescent="0.25">
      <c r="A82" s="188" t="s">
        <v>44</v>
      </c>
      <c r="B82" s="63" t="s">
        <v>219</v>
      </c>
      <c r="C82" s="62" t="s">
        <v>45</v>
      </c>
      <c r="D82" s="62" t="s">
        <v>46</v>
      </c>
      <c r="E82" s="196">
        <v>0.6</v>
      </c>
      <c r="F82" s="65">
        <v>29.63</v>
      </c>
      <c r="G82" s="65">
        <f>E82*F82</f>
        <v>17.777999999999999</v>
      </c>
      <c r="H82" s="193" t="s">
        <v>245</v>
      </c>
      <c r="I82" s="197">
        <v>88267</v>
      </c>
    </row>
    <row r="83" spans="1:9" ht="25.5" x14ac:dyDescent="0.25">
      <c r="A83" s="188" t="s">
        <v>44</v>
      </c>
      <c r="B83" s="63" t="s">
        <v>220</v>
      </c>
      <c r="C83" s="62" t="s">
        <v>45</v>
      </c>
      <c r="D83" s="62" t="s">
        <v>46</v>
      </c>
      <c r="E83" s="196">
        <v>0.6</v>
      </c>
      <c r="F83" s="65">
        <v>25.61</v>
      </c>
      <c r="G83" s="65">
        <f>E83*F83</f>
        <v>15.366</v>
      </c>
      <c r="H83" s="193" t="s">
        <v>245</v>
      </c>
      <c r="I83" s="197">
        <v>88248</v>
      </c>
    </row>
    <row r="84" spans="1:9" ht="25.5" x14ac:dyDescent="0.25">
      <c r="A84" s="188" t="s">
        <v>48</v>
      </c>
      <c r="B84" s="63" t="s">
        <v>50</v>
      </c>
      <c r="C84" s="62" t="s">
        <v>49</v>
      </c>
      <c r="D84" s="62" t="s">
        <v>7</v>
      </c>
      <c r="E84" s="196">
        <v>0.1</v>
      </c>
      <c r="F84" s="195">
        <v>16</v>
      </c>
      <c r="G84" s="195">
        <f t="shared" ref="G84" si="8">E84*F84</f>
        <v>1.6</v>
      </c>
      <c r="H84" s="193" t="s">
        <v>245</v>
      </c>
      <c r="I84" s="202">
        <v>5061</v>
      </c>
    </row>
    <row r="85" spans="1:9" x14ac:dyDescent="0.25">
      <c r="A85" s="188" t="s">
        <v>48</v>
      </c>
      <c r="B85" s="63" t="s">
        <v>229</v>
      </c>
      <c r="C85" s="62" t="s">
        <v>49</v>
      </c>
      <c r="D85" s="62" t="s">
        <v>6</v>
      </c>
      <c r="E85" s="196">
        <v>1.05</v>
      </c>
      <c r="F85" s="65">
        <v>51.4</v>
      </c>
      <c r="G85" s="65">
        <f t="shared" ref="G85" si="9">E85*F85</f>
        <v>53.97</v>
      </c>
      <c r="H85" s="201" t="s">
        <v>158</v>
      </c>
      <c r="I85" s="197" t="s">
        <v>230</v>
      </c>
    </row>
    <row r="86" spans="1:9" x14ac:dyDescent="0.25">
      <c r="A86" s="237" t="s">
        <v>52</v>
      </c>
      <c r="B86" s="238"/>
      <c r="C86" s="238"/>
      <c r="D86" s="238"/>
      <c r="E86" s="238"/>
      <c r="F86" s="238"/>
      <c r="G86" s="67">
        <f>SUM(G82:G85)</f>
        <v>88.713999999999999</v>
      </c>
      <c r="H86" s="68"/>
      <c r="I86" s="69"/>
    </row>
    <row r="87" spans="1:9" x14ac:dyDescent="0.25">
      <c r="A87" s="237" t="s">
        <v>53</v>
      </c>
      <c r="B87" s="238"/>
      <c r="C87" s="238"/>
      <c r="D87" s="238"/>
      <c r="E87" s="238"/>
      <c r="F87" s="238"/>
      <c r="G87" s="55">
        <f>(G86)*0.2</f>
        <v>17.742799999999999</v>
      </c>
      <c r="H87" s="68"/>
      <c r="I87" s="69"/>
    </row>
    <row r="88" spans="1:9" x14ac:dyDescent="0.25">
      <c r="A88" s="237" t="s">
        <v>54</v>
      </c>
      <c r="B88" s="238"/>
      <c r="C88" s="238"/>
      <c r="D88" s="238"/>
      <c r="E88" s="238"/>
      <c r="F88" s="238"/>
      <c r="G88" s="67">
        <f>SUM(G86:G87)</f>
        <v>106.4568</v>
      </c>
      <c r="H88" s="68"/>
      <c r="I88" s="69"/>
    </row>
    <row r="89" spans="1:9" x14ac:dyDescent="0.25">
      <c r="A89" s="237" t="s">
        <v>55</v>
      </c>
      <c r="B89" s="238"/>
      <c r="C89" s="238"/>
      <c r="D89" s="238"/>
      <c r="E89" s="238"/>
      <c r="F89" s="238"/>
      <c r="G89" s="70">
        <v>35.299999999999997</v>
      </c>
      <c r="H89" s="68"/>
      <c r="I89" s="69"/>
    </row>
    <row r="90" spans="1:9" ht="15.75" thickBot="1" x14ac:dyDescent="0.3">
      <c r="A90" s="239" t="s">
        <v>56</v>
      </c>
      <c r="B90" s="240"/>
      <c r="C90" s="240"/>
      <c r="D90" s="240"/>
      <c r="E90" s="240"/>
      <c r="F90" s="240"/>
      <c r="G90" s="56">
        <f>ROUND(G88*G89,2)</f>
        <v>3757.93</v>
      </c>
      <c r="H90" s="23"/>
      <c r="I90" s="24"/>
    </row>
    <row r="91" spans="1:9" ht="15.75" thickBot="1" x14ac:dyDescent="0.3">
      <c r="A91" s="31"/>
      <c r="B91" s="31"/>
      <c r="C91" s="31"/>
      <c r="D91" s="31"/>
      <c r="E91" s="31"/>
      <c r="F91" s="31"/>
      <c r="G91" s="31"/>
      <c r="H91" s="31"/>
      <c r="I91" s="31"/>
    </row>
    <row r="92" spans="1:9" ht="63.75" x14ac:dyDescent="0.25">
      <c r="A92" s="204" t="s">
        <v>213</v>
      </c>
      <c r="B92" s="205" t="s">
        <v>203</v>
      </c>
      <c r="C92" s="206" t="s">
        <v>43</v>
      </c>
      <c r="D92" s="206" t="s">
        <v>4</v>
      </c>
      <c r="E92" s="207"/>
      <c r="F92" s="208"/>
      <c r="G92" s="208"/>
      <c r="H92" s="209" t="s">
        <v>265</v>
      </c>
      <c r="I92" s="210" t="s">
        <v>204</v>
      </c>
    </row>
    <row r="93" spans="1:9" ht="25.5" x14ac:dyDescent="0.25">
      <c r="A93" s="188" t="s">
        <v>44</v>
      </c>
      <c r="B93" s="189" t="s">
        <v>59</v>
      </c>
      <c r="C93" s="190" t="s">
        <v>45</v>
      </c>
      <c r="D93" s="190" t="s">
        <v>46</v>
      </c>
      <c r="E93" s="191">
        <v>6</v>
      </c>
      <c r="F93" s="192">
        <v>28.3</v>
      </c>
      <c r="G93" s="192">
        <f t="shared" ref="G93" si="10">E93*F93</f>
        <v>169.8</v>
      </c>
      <c r="H93" s="193" t="s">
        <v>245</v>
      </c>
      <c r="I93" s="194">
        <v>88309</v>
      </c>
    </row>
    <row r="94" spans="1:9" ht="25.5" x14ac:dyDescent="0.25">
      <c r="A94" s="188" t="s">
        <v>44</v>
      </c>
      <c r="B94" s="189" t="s">
        <v>47</v>
      </c>
      <c r="C94" s="190" t="s">
        <v>45</v>
      </c>
      <c r="D94" s="190" t="s">
        <v>46</v>
      </c>
      <c r="E94" s="191">
        <v>10</v>
      </c>
      <c r="F94" s="195">
        <v>24.45</v>
      </c>
      <c r="G94" s="195">
        <f>E94*F94</f>
        <v>244.5</v>
      </c>
      <c r="H94" s="193" t="s">
        <v>245</v>
      </c>
      <c r="I94" s="194">
        <v>88316</v>
      </c>
    </row>
    <row r="95" spans="1:9" ht="25.5" x14ac:dyDescent="0.25">
      <c r="A95" s="188" t="s">
        <v>48</v>
      </c>
      <c r="B95" s="63" t="s">
        <v>206</v>
      </c>
      <c r="C95" s="62" t="s">
        <v>49</v>
      </c>
      <c r="D95" s="62" t="s">
        <v>7</v>
      </c>
      <c r="E95" s="203">
        <v>375</v>
      </c>
      <c r="F95" s="65">
        <v>0.57999999999999996</v>
      </c>
      <c r="G95" s="65">
        <f t="shared" ref="G95:G97" si="11">E95*F95</f>
        <v>217.49999999999997</v>
      </c>
      <c r="H95" s="193" t="s">
        <v>245</v>
      </c>
      <c r="I95" s="197">
        <v>1379</v>
      </c>
    </row>
    <row r="96" spans="1:9" ht="25.5" x14ac:dyDescent="0.25">
      <c r="A96" s="188" t="s">
        <v>48</v>
      </c>
      <c r="B96" s="63" t="s">
        <v>207</v>
      </c>
      <c r="C96" s="62" t="s">
        <v>49</v>
      </c>
      <c r="D96" s="62" t="s">
        <v>4</v>
      </c>
      <c r="E96" s="203">
        <v>0.8</v>
      </c>
      <c r="F96" s="65">
        <v>60</v>
      </c>
      <c r="G96" s="65">
        <f t="shared" si="11"/>
        <v>48</v>
      </c>
      <c r="H96" s="193" t="s">
        <v>245</v>
      </c>
      <c r="I96" s="197">
        <v>370</v>
      </c>
    </row>
    <row r="97" spans="1:9" ht="25.5" x14ac:dyDescent="0.25">
      <c r="A97" s="188" t="s">
        <v>48</v>
      </c>
      <c r="B97" s="63" t="s">
        <v>210</v>
      </c>
      <c r="C97" s="62" t="s">
        <v>49</v>
      </c>
      <c r="D97" s="62" t="s">
        <v>51</v>
      </c>
      <c r="E97" s="196">
        <v>15</v>
      </c>
      <c r="F97" s="65">
        <v>6.65</v>
      </c>
      <c r="G97" s="65">
        <f t="shared" si="11"/>
        <v>99.75</v>
      </c>
      <c r="H97" s="57" t="s">
        <v>268</v>
      </c>
      <c r="I97" s="197" t="s">
        <v>267</v>
      </c>
    </row>
    <row r="98" spans="1:9" ht="25.5" x14ac:dyDescent="0.25">
      <c r="A98" s="188" t="s">
        <v>48</v>
      </c>
      <c r="B98" s="63" t="s">
        <v>208</v>
      </c>
      <c r="C98" s="62" t="s">
        <v>49</v>
      </c>
      <c r="D98" s="62" t="s">
        <v>46</v>
      </c>
      <c r="E98" s="196">
        <v>0.5</v>
      </c>
      <c r="F98" s="65">
        <v>25.82</v>
      </c>
      <c r="G98" s="65">
        <f t="shared" ref="G98" si="12">E98*F98</f>
        <v>12.91</v>
      </c>
      <c r="H98" s="57" t="s">
        <v>268</v>
      </c>
      <c r="I98" s="197" t="s">
        <v>209</v>
      </c>
    </row>
    <row r="99" spans="1:9" x14ac:dyDescent="0.25">
      <c r="A99" s="232" t="s">
        <v>52</v>
      </c>
      <c r="B99" s="241"/>
      <c r="C99" s="241"/>
      <c r="D99" s="241"/>
      <c r="E99" s="241"/>
      <c r="F99" s="241"/>
      <c r="G99" s="67">
        <f>SUM(G93:G98)</f>
        <v>792.45999999999992</v>
      </c>
      <c r="H99" s="30"/>
      <c r="I99" s="26"/>
    </row>
    <row r="100" spans="1:9" x14ac:dyDescent="0.25">
      <c r="A100" s="232" t="s">
        <v>53</v>
      </c>
      <c r="B100" s="241"/>
      <c r="C100" s="241"/>
      <c r="D100" s="241"/>
      <c r="E100" s="241"/>
      <c r="F100" s="241"/>
      <c r="G100" s="55">
        <f>(G99)*0.2</f>
        <v>158.49199999999999</v>
      </c>
      <c r="H100" s="30"/>
      <c r="I100" s="26"/>
    </row>
    <row r="101" spans="1:9" x14ac:dyDescent="0.25">
      <c r="A101" s="232" t="s">
        <v>54</v>
      </c>
      <c r="B101" s="241"/>
      <c r="C101" s="241"/>
      <c r="D101" s="241"/>
      <c r="E101" s="241"/>
      <c r="F101" s="241"/>
      <c r="G101" s="67">
        <f>SUM(G99:G100)</f>
        <v>950.95199999999988</v>
      </c>
      <c r="H101" s="30"/>
      <c r="I101" s="26"/>
    </row>
    <row r="102" spans="1:9" x14ac:dyDescent="0.25">
      <c r="A102" s="232" t="s">
        <v>55</v>
      </c>
      <c r="B102" s="241"/>
      <c r="C102" s="241"/>
      <c r="D102" s="241"/>
      <c r="E102" s="241"/>
      <c r="F102" s="241"/>
      <c r="G102" s="70">
        <v>8.73</v>
      </c>
      <c r="H102" s="30"/>
      <c r="I102" s="26"/>
    </row>
    <row r="103" spans="1:9" ht="15.75" thickBot="1" x14ac:dyDescent="0.3">
      <c r="A103" s="234" t="s">
        <v>56</v>
      </c>
      <c r="B103" s="235"/>
      <c r="C103" s="235"/>
      <c r="D103" s="235"/>
      <c r="E103" s="235"/>
      <c r="F103" s="235"/>
      <c r="G103" s="56">
        <f>ROUND(G101*G102,2)</f>
        <v>8301.81</v>
      </c>
      <c r="H103" s="27"/>
      <c r="I103" s="28"/>
    </row>
    <row r="104" spans="1:9" ht="15.75" thickBot="1" x14ac:dyDescent="0.3">
      <c r="A104" s="31"/>
      <c r="B104" s="31"/>
      <c r="C104" s="31"/>
      <c r="D104" s="31"/>
      <c r="E104" s="31"/>
      <c r="F104" s="31"/>
      <c r="G104" s="31"/>
      <c r="H104" s="31"/>
      <c r="I104" s="31"/>
    </row>
    <row r="105" spans="1:9" ht="51" x14ac:dyDescent="0.25">
      <c r="A105" s="204" t="s">
        <v>214</v>
      </c>
      <c r="B105" s="205" t="s">
        <v>186</v>
      </c>
      <c r="C105" s="206" t="s">
        <v>43</v>
      </c>
      <c r="D105" s="206" t="s">
        <v>3</v>
      </c>
      <c r="E105" s="207"/>
      <c r="F105" s="208"/>
      <c r="G105" s="208"/>
      <c r="H105" s="206" t="s">
        <v>246</v>
      </c>
      <c r="I105" s="210" t="s">
        <v>188</v>
      </c>
    </row>
    <row r="106" spans="1:9" x14ac:dyDescent="0.25">
      <c r="A106" s="188" t="s">
        <v>44</v>
      </c>
      <c r="B106" s="63" t="s">
        <v>189</v>
      </c>
      <c r="C106" s="62" t="s">
        <v>45</v>
      </c>
      <c r="D106" s="62" t="s">
        <v>3</v>
      </c>
      <c r="E106" s="196">
        <v>1</v>
      </c>
      <c r="F106" s="200">
        <v>130.91</v>
      </c>
      <c r="G106" s="65">
        <f t="shared" ref="G106" si="13">E106*F106</f>
        <v>130.91</v>
      </c>
      <c r="H106" s="201" t="s">
        <v>158</v>
      </c>
      <c r="I106" s="197" t="s">
        <v>190</v>
      </c>
    </row>
    <row r="107" spans="1:9" x14ac:dyDescent="0.25">
      <c r="A107" s="237" t="s">
        <v>52</v>
      </c>
      <c r="B107" s="238"/>
      <c r="C107" s="238"/>
      <c r="D107" s="238"/>
      <c r="E107" s="238"/>
      <c r="F107" s="238"/>
      <c r="G107" s="67">
        <f>SUM(G106:G106)</f>
        <v>130.91</v>
      </c>
      <c r="H107" s="68"/>
      <c r="I107" s="69"/>
    </row>
    <row r="108" spans="1:9" x14ac:dyDescent="0.25">
      <c r="A108" s="237" t="s">
        <v>53</v>
      </c>
      <c r="B108" s="238"/>
      <c r="C108" s="238"/>
      <c r="D108" s="238"/>
      <c r="E108" s="238"/>
      <c r="F108" s="238"/>
      <c r="G108" s="55">
        <f>(G107)*0.2</f>
        <v>26.182000000000002</v>
      </c>
      <c r="H108" s="68"/>
      <c r="I108" s="69"/>
    </row>
    <row r="109" spans="1:9" x14ac:dyDescent="0.25">
      <c r="A109" s="237" t="s">
        <v>54</v>
      </c>
      <c r="B109" s="238"/>
      <c r="C109" s="238"/>
      <c r="D109" s="238"/>
      <c r="E109" s="238"/>
      <c r="F109" s="238"/>
      <c r="G109" s="67">
        <f>SUM(G107:G108)</f>
        <v>157.09199999999998</v>
      </c>
      <c r="H109" s="68"/>
      <c r="I109" s="69"/>
    </row>
    <row r="110" spans="1:9" x14ac:dyDescent="0.25">
      <c r="A110" s="237" t="s">
        <v>55</v>
      </c>
      <c r="B110" s="238"/>
      <c r="C110" s="238"/>
      <c r="D110" s="238"/>
      <c r="E110" s="238"/>
      <c r="F110" s="238"/>
      <c r="G110" s="70">
        <v>290.89</v>
      </c>
      <c r="H110" s="68"/>
      <c r="I110" s="69"/>
    </row>
    <row r="111" spans="1:9" ht="15.75" thickBot="1" x14ac:dyDescent="0.3">
      <c r="A111" s="239" t="s">
        <v>56</v>
      </c>
      <c r="B111" s="240"/>
      <c r="C111" s="240"/>
      <c r="D111" s="240"/>
      <c r="E111" s="240"/>
      <c r="F111" s="240"/>
      <c r="G111" s="56">
        <f>ROUND(G109*G110,2)</f>
        <v>45696.49</v>
      </c>
      <c r="H111" s="23"/>
      <c r="I111" s="24"/>
    </row>
    <row r="112" spans="1:9" ht="15.75" thickBot="1" x14ac:dyDescent="0.3">
      <c r="A112" s="31"/>
      <c r="B112" s="31"/>
      <c r="C112" s="31"/>
      <c r="D112" s="31"/>
      <c r="E112" s="31"/>
      <c r="F112" s="31"/>
      <c r="G112" s="31"/>
      <c r="H112" s="31"/>
      <c r="I112" s="31"/>
    </row>
    <row r="113" spans="1:116" ht="63.75" x14ac:dyDescent="0.25">
      <c r="A113" s="204" t="s">
        <v>198</v>
      </c>
      <c r="B113" s="205" t="s">
        <v>116</v>
      </c>
      <c r="C113" s="206" t="s">
        <v>43</v>
      </c>
      <c r="D113" s="206" t="s">
        <v>5</v>
      </c>
      <c r="E113" s="207"/>
      <c r="F113" s="208"/>
      <c r="G113" s="208"/>
      <c r="H113" s="209" t="s">
        <v>265</v>
      </c>
      <c r="I113" s="210" t="s">
        <v>117</v>
      </c>
      <c r="J113" s="10"/>
      <c r="DD113" s="31"/>
      <c r="DE113" s="31"/>
      <c r="DF113" s="31"/>
      <c r="DG113" s="31"/>
      <c r="DH113" s="31"/>
      <c r="DI113" s="31"/>
      <c r="DJ113" s="31"/>
      <c r="DK113" s="31"/>
      <c r="DL113" s="31"/>
    </row>
    <row r="114" spans="1:116" ht="25.5" x14ac:dyDescent="0.25">
      <c r="A114" s="188" t="s">
        <v>44</v>
      </c>
      <c r="B114" s="189" t="s">
        <v>57</v>
      </c>
      <c r="C114" s="190" t="s">
        <v>45</v>
      </c>
      <c r="D114" s="190" t="s">
        <v>46</v>
      </c>
      <c r="E114" s="191">
        <v>0.25</v>
      </c>
      <c r="F114" s="195">
        <v>34.22</v>
      </c>
      <c r="G114" s="195">
        <f t="shared" ref="G114:G115" si="14">E114*F114</f>
        <v>8.5549999999999997</v>
      </c>
      <c r="H114" s="193" t="s">
        <v>245</v>
      </c>
      <c r="I114" s="194">
        <v>88264</v>
      </c>
      <c r="J114" s="10"/>
      <c r="DD114" s="31"/>
      <c r="DE114" s="31"/>
      <c r="DF114" s="31"/>
      <c r="DG114" s="31"/>
      <c r="DH114" s="31"/>
      <c r="DI114" s="31"/>
      <c r="DJ114" s="31"/>
      <c r="DK114" s="31"/>
      <c r="DL114" s="31"/>
    </row>
    <row r="115" spans="1:116" ht="25.5" x14ac:dyDescent="0.25">
      <c r="A115" s="188" t="s">
        <v>44</v>
      </c>
      <c r="B115" s="189" t="s">
        <v>58</v>
      </c>
      <c r="C115" s="190" t="s">
        <v>45</v>
      </c>
      <c r="D115" s="190" t="s">
        <v>46</v>
      </c>
      <c r="E115" s="191">
        <v>0.25</v>
      </c>
      <c r="F115" s="195">
        <v>29.5</v>
      </c>
      <c r="G115" s="195">
        <f t="shared" si="14"/>
        <v>7.375</v>
      </c>
      <c r="H115" s="193" t="s">
        <v>245</v>
      </c>
      <c r="I115" s="194">
        <v>88247</v>
      </c>
      <c r="J115" s="10"/>
      <c r="DD115" s="31"/>
      <c r="DE115" s="31"/>
      <c r="DF115" s="31"/>
      <c r="DG115" s="31"/>
      <c r="DH115" s="31"/>
      <c r="DI115" s="31"/>
      <c r="DJ115" s="31"/>
      <c r="DK115" s="31"/>
      <c r="DL115" s="31"/>
    </row>
    <row r="116" spans="1:116" ht="25.5" x14ac:dyDescent="0.25">
      <c r="A116" s="188" t="s">
        <v>121</v>
      </c>
      <c r="B116" s="189" t="s">
        <v>122</v>
      </c>
      <c r="C116" s="190" t="s">
        <v>49</v>
      </c>
      <c r="D116" s="190" t="s">
        <v>5</v>
      </c>
      <c r="E116" s="191">
        <v>1</v>
      </c>
      <c r="F116" s="195">
        <v>10.54</v>
      </c>
      <c r="G116" s="195">
        <f t="shared" ref="G116" si="15">E116*F116</f>
        <v>10.54</v>
      </c>
      <c r="H116" s="193" t="s">
        <v>245</v>
      </c>
      <c r="I116" s="202">
        <v>41420</v>
      </c>
      <c r="J116" s="10"/>
      <c r="DD116" s="31"/>
      <c r="DE116" s="31"/>
      <c r="DF116" s="31"/>
      <c r="DG116" s="31"/>
      <c r="DH116" s="31"/>
      <c r="DI116" s="31"/>
      <c r="DJ116" s="31"/>
      <c r="DK116" s="31"/>
      <c r="DL116" s="31"/>
    </row>
    <row r="117" spans="1:116" x14ac:dyDescent="0.25">
      <c r="A117" s="232" t="s">
        <v>52</v>
      </c>
      <c r="B117" s="241"/>
      <c r="C117" s="241"/>
      <c r="D117" s="241"/>
      <c r="E117" s="241"/>
      <c r="F117" s="241"/>
      <c r="G117" s="131">
        <f>SUM(G114:G116)</f>
        <v>26.47</v>
      </c>
      <c r="H117" s="30"/>
      <c r="I117" s="26"/>
      <c r="J117" s="10"/>
      <c r="DD117" s="31"/>
      <c r="DE117" s="31"/>
      <c r="DF117" s="31"/>
      <c r="DG117" s="31"/>
      <c r="DH117" s="31"/>
      <c r="DI117" s="31"/>
      <c r="DJ117" s="31"/>
      <c r="DK117" s="31"/>
      <c r="DL117" s="31"/>
    </row>
    <row r="118" spans="1:116" x14ac:dyDescent="0.25">
      <c r="A118" s="232" t="s">
        <v>53</v>
      </c>
      <c r="B118" s="241"/>
      <c r="C118" s="241"/>
      <c r="D118" s="241"/>
      <c r="E118" s="241"/>
      <c r="F118" s="241"/>
      <c r="G118" s="55">
        <f>(G117)*0.2</f>
        <v>5.2940000000000005</v>
      </c>
      <c r="H118" s="30"/>
      <c r="I118" s="26"/>
      <c r="J118" s="10"/>
      <c r="DD118" s="31"/>
      <c r="DE118" s="31"/>
      <c r="DF118" s="31"/>
      <c r="DG118" s="31"/>
      <c r="DH118" s="31"/>
      <c r="DI118" s="31"/>
      <c r="DJ118" s="31"/>
      <c r="DK118" s="31"/>
      <c r="DL118" s="31"/>
    </row>
    <row r="119" spans="1:116" x14ac:dyDescent="0.25">
      <c r="A119" s="232" t="s">
        <v>54</v>
      </c>
      <c r="B119" s="241"/>
      <c r="C119" s="241"/>
      <c r="D119" s="241"/>
      <c r="E119" s="241"/>
      <c r="F119" s="241"/>
      <c r="G119" s="131">
        <f>SUM(G117:G118)</f>
        <v>31.763999999999999</v>
      </c>
      <c r="H119" s="30"/>
      <c r="I119" s="26"/>
      <c r="J119" s="10"/>
      <c r="DD119" s="31"/>
      <c r="DE119" s="31"/>
      <c r="DF119" s="31"/>
      <c r="DG119" s="31"/>
      <c r="DH119" s="31"/>
      <c r="DI119" s="31"/>
      <c r="DJ119" s="31"/>
      <c r="DK119" s="31"/>
      <c r="DL119" s="31"/>
    </row>
    <row r="120" spans="1:116" x14ac:dyDescent="0.25">
      <c r="A120" s="232" t="s">
        <v>55</v>
      </c>
      <c r="B120" s="241"/>
      <c r="C120" s="241"/>
      <c r="D120" s="241"/>
      <c r="E120" s="241"/>
      <c r="F120" s="241"/>
      <c r="G120" s="132">
        <v>38</v>
      </c>
      <c r="H120" s="30"/>
      <c r="I120" s="26"/>
      <c r="J120" s="10"/>
      <c r="DD120" s="31"/>
      <c r="DE120" s="31"/>
      <c r="DF120" s="31"/>
      <c r="DG120" s="31"/>
      <c r="DH120" s="31"/>
      <c r="DI120" s="31"/>
      <c r="DJ120" s="31"/>
      <c r="DK120" s="31"/>
      <c r="DL120" s="31"/>
    </row>
    <row r="121" spans="1:116" ht="15.75" thickBot="1" x14ac:dyDescent="0.3">
      <c r="A121" s="234" t="s">
        <v>56</v>
      </c>
      <c r="B121" s="235"/>
      <c r="C121" s="235"/>
      <c r="D121" s="235"/>
      <c r="E121" s="235"/>
      <c r="F121" s="235"/>
      <c r="G121" s="52">
        <f>ROUND(G119*G120,2)</f>
        <v>1207.03</v>
      </c>
      <c r="H121" s="27"/>
      <c r="I121" s="28"/>
      <c r="J121" s="10"/>
      <c r="DD121" s="31"/>
      <c r="DE121" s="31"/>
      <c r="DF121" s="31"/>
      <c r="DG121" s="31"/>
      <c r="DH121" s="31"/>
      <c r="DI121" s="31"/>
      <c r="DJ121" s="31"/>
      <c r="DK121" s="31"/>
      <c r="DL121" s="31"/>
    </row>
    <row r="122" spans="1:116" ht="15.75" thickBot="1" x14ac:dyDescent="0.3">
      <c r="A122" s="53"/>
      <c r="B122" s="53"/>
      <c r="C122" s="53"/>
      <c r="D122" s="53"/>
      <c r="E122" s="54"/>
      <c r="F122" s="53"/>
      <c r="G122" s="53"/>
      <c r="H122" s="53"/>
      <c r="I122" s="53"/>
      <c r="J122" s="10"/>
      <c r="DD122" s="31"/>
      <c r="DE122" s="31"/>
      <c r="DF122" s="31"/>
      <c r="DG122" s="31"/>
      <c r="DH122" s="31"/>
      <c r="DI122" s="31"/>
      <c r="DJ122" s="31"/>
      <c r="DK122" s="31"/>
      <c r="DL122" s="31"/>
    </row>
    <row r="123" spans="1:116" ht="63.75" x14ac:dyDescent="0.25">
      <c r="A123" s="204" t="s">
        <v>199</v>
      </c>
      <c r="B123" s="205" t="s">
        <v>119</v>
      </c>
      <c r="C123" s="206" t="s">
        <v>43</v>
      </c>
      <c r="D123" s="206" t="s">
        <v>6</v>
      </c>
      <c r="E123" s="207"/>
      <c r="F123" s="208"/>
      <c r="G123" s="208"/>
      <c r="H123" s="209" t="s">
        <v>265</v>
      </c>
      <c r="I123" s="210" t="s">
        <v>120</v>
      </c>
      <c r="J123" s="10"/>
      <c r="DD123" s="31"/>
      <c r="DE123" s="31"/>
      <c r="DF123" s="31"/>
      <c r="DG123" s="31"/>
      <c r="DH123" s="31"/>
      <c r="DI123" s="31"/>
      <c r="DJ123" s="31"/>
      <c r="DK123" s="31"/>
      <c r="DL123" s="31"/>
    </row>
    <row r="124" spans="1:116" ht="25.5" x14ac:dyDescent="0.25">
      <c r="A124" s="188" t="s">
        <v>44</v>
      </c>
      <c r="B124" s="189" t="s">
        <v>57</v>
      </c>
      <c r="C124" s="190" t="s">
        <v>45</v>
      </c>
      <c r="D124" s="190" t="s">
        <v>46</v>
      </c>
      <c r="E124" s="191">
        <v>0.5</v>
      </c>
      <c r="F124" s="195">
        <v>34.22</v>
      </c>
      <c r="G124" s="195">
        <f t="shared" ref="G124:G125" si="16">E124*F124</f>
        <v>17.11</v>
      </c>
      <c r="H124" s="193" t="s">
        <v>245</v>
      </c>
      <c r="I124" s="194">
        <v>88264</v>
      </c>
      <c r="J124" s="10"/>
      <c r="DD124" s="31"/>
      <c r="DE124" s="31"/>
      <c r="DF124" s="31"/>
      <c r="DG124" s="31"/>
      <c r="DH124" s="31"/>
      <c r="DI124" s="31"/>
      <c r="DJ124" s="31"/>
      <c r="DK124" s="31"/>
      <c r="DL124" s="31"/>
    </row>
    <row r="125" spans="1:116" ht="25.5" x14ac:dyDescent="0.25">
      <c r="A125" s="188" t="s">
        <v>44</v>
      </c>
      <c r="B125" s="189" t="s">
        <v>58</v>
      </c>
      <c r="C125" s="190" t="s">
        <v>45</v>
      </c>
      <c r="D125" s="190" t="s">
        <v>46</v>
      </c>
      <c r="E125" s="191">
        <v>0.5</v>
      </c>
      <c r="F125" s="195">
        <v>29.5</v>
      </c>
      <c r="G125" s="195">
        <f t="shared" si="16"/>
        <v>14.75</v>
      </c>
      <c r="H125" s="193" t="s">
        <v>245</v>
      </c>
      <c r="I125" s="194">
        <v>88247</v>
      </c>
      <c r="J125" s="10"/>
      <c r="DD125" s="31"/>
      <c r="DE125" s="31"/>
      <c r="DF125" s="31"/>
      <c r="DG125" s="31"/>
      <c r="DH125" s="31"/>
      <c r="DI125" s="31"/>
      <c r="DJ125" s="31"/>
      <c r="DK125" s="31"/>
      <c r="DL125" s="31"/>
    </row>
    <row r="126" spans="1:116" ht="25.5" x14ac:dyDescent="0.25">
      <c r="A126" s="188" t="s">
        <v>48</v>
      </c>
      <c r="B126" s="189" t="s">
        <v>123</v>
      </c>
      <c r="C126" s="190" t="s">
        <v>49</v>
      </c>
      <c r="D126" s="190" t="s">
        <v>6</v>
      </c>
      <c r="E126" s="191">
        <v>1.0375000000000001</v>
      </c>
      <c r="F126" s="195">
        <v>7.52</v>
      </c>
      <c r="G126" s="195">
        <f t="shared" ref="G126" si="17">E126*F126</f>
        <v>7.8020000000000005</v>
      </c>
      <c r="H126" s="57" t="s">
        <v>268</v>
      </c>
      <c r="I126" s="202" t="s">
        <v>124</v>
      </c>
      <c r="J126" s="10"/>
      <c r="DD126" s="31"/>
      <c r="DE126" s="31"/>
      <c r="DF126" s="31"/>
      <c r="DG126" s="31"/>
      <c r="DH126" s="31"/>
      <c r="DI126" s="31"/>
      <c r="DJ126" s="31"/>
      <c r="DK126" s="31"/>
      <c r="DL126" s="31"/>
    </row>
    <row r="127" spans="1:116" x14ac:dyDescent="0.25">
      <c r="A127" s="232" t="s">
        <v>52</v>
      </c>
      <c r="B127" s="241"/>
      <c r="C127" s="241"/>
      <c r="D127" s="241"/>
      <c r="E127" s="241"/>
      <c r="F127" s="241"/>
      <c r="G127" s="131">
        <f>SUM(G124:G126)</f>
        <v>39.661999999999999</v>
      </c>
      <c r="H127" s="30"/>
      <c r="I127" s="26"/>
      <c r="J127" s="10"/>
      <c r="DD127" s="31"/>
      <c r="DE127" s="31"/>
      <c r="DF127" s="31"/>
      <c r="DG127" s="31"/>
      <c r="DH127" s="31"/>
      <c r="DI127" s="31"/>
      <c r="DJ127" s="31"/>
      <c r="DK127" s="31"/>
      <c r="DL127" s="31"/>
    </row>
    <row r="128" spans="1:116" x14ac:dyDescent="0.25">
      <c r="A128" s="232" t="s">
        <v>53</v>
      </c>
      <c r="B128" s="241"/>
      <c r="C128" s="241"/>
      <c r="D128" s="241"/>
      <c r="E128" s="241"/>
      <c r="F128" s="241"/>
      <c r="G128" s="55">
        <f>(G127)*0.2</f>
        <v>7.9324000000000003</v>
      </c>
      <c r="H128" s="30"/>
      <c r="I128" s="26"/>
      <c r="J128" s="10"/>
      <c r="DD128" s="31"/>
      <c r="DE128" s="31"/>
      <c r="DF128" s="31"/>
      <c r="DG128" s="31"/>
      <c r="DH128" s="31"/>
      <c r="DI128" s="31"/>
      <c r="DJ128" s="31"/>
      <c r="DK128" s="31"/>
      <c r="DL128" s="31"/>
    </row>
    <row r="129" spans="1:116" x14ac:dyDescent="0.25">
      <c r="A129" s="232" t="s">
        <v>54</v>
      </c>
      <c r="B129" s="241"/>
      <c r="C129" s="241"/>
      <c r="D129" s="241"/>
      <c r="E129" s="241"/>
      <c r="F129" s="241"/>
      <c r="G129" s="131">
        <f>SUM(G127:G128)</f>
        <v>47.5944</v>
      </c>
      <c r="H129" s="30"/>
      <c r="I129" s="26"/>
      <c r="J129" s="10"/>
      <c r="DD129" s="31"/>
      <c r="DE129" s="31"/>
      <c r="DF129" s="31"/>
      <c r="DG129" s="31"/>
      <c r="DH129" s="31"/>
      <c r="DI129" s="31"/>
      <c r="DJ129" s="31"/>
      <c r="DK129" s="31"/>
      <c r="DL129" s="31"/>
    </row>
    <row r="130" spans="1:116" x14ac:dyDescent="0.25">
      <c r="A130" s="232" t="s">
        <v>55</v>
      </c>
      <c r="B130" s="241"/>
      <c r="C130" s="241"/>
      <c r="D130" s="241"/>
      <c r="E130" s="241"/>
      <c r="F130" s="241"/>
      <c r="G130" s="132">
        <v>485</v>
      </c>
      <c r="H130" s="30"/>
      <c r="I130" s="26"/>
      <c r="J130" s="10"/>
      <c r="DD130" s="31"/>
      <c r="DE130" s="31"/>
      <c r="DF130" s="31"/>
      <c r="DG130" s="31"/>
      <c r="DH130" s="31"/>
      <c r="DI130" s="31"/>
      <c r="DJ130" s="31"/>
      <c r="DK130" s="31"/>
      <c r="DL130" s="31"/>
    </row>
    <row r="131" spans="1:116" ht="15.75" thickBot="1" x14ac:dyDescent="0.3">
      <c r="A131" s="234" t="s">
        <v>56</v>
      </c>
      <c r="B131" s="235"/>
      <c r="C131" s="235"/>
      <c r="D131" s="235"/>
      <c r="E131" s="235"/>
      <c r="F131" s="235"/>
      <c r="G131" s="52">
        <f>ROUND(G129*G130,2)</f>
        <v>23083.279999999999</v>
      </c>
      <c r="H131" s="27"/>
      <c r="I131" s="28"/>
      <c r="J131" s="10"/>
      <c r="DD131" s="31"/>
      <c r="DE131" s="31"/>
      <c r="DF131" s="31"/>
      <c r="DG131" s="31"/>
      <c r="DH131" s="31"/>
      <c r="DI131" s="31"/>
      <c r="DJ131" s="31"/>
      <c r="DK131" s="31"/>
      <c r="DL131" s="31"/>
    </row>
    <row r="132" spans="1:116" ht="15.75" thickBot="1" x14ac:dyDescent="0.3">
      <c r="A132" s="179"/>
      <c r="B132" s="179"/>
      <c r="C132" s="179"/>
      <c r="D132" s="179"/>
      <c r="E132" s="179"/>
      <c r="F132" s="179"/>
      <c r="G132" s="180"/>
      <c r="H132" s="181"/>
      <c r="I132" s="181"/>
      <c r="J132" s="10"/>
      <c r="DD132" s="31"/>
      <c r="DE132" s="31"/>
      <c r="DF132" s="31"/>
      <c r="DG132" s="31"/>
      <c r="DH132" s="31"/>
      <c r="DI132" s="31"/>
      <c r="DJ132" s="31"/>
      <c r="DK132" s="31"/>
      <c r="DL132" s="31"/>
    </row>
    <row r="133" spans="1:116" ht="89.25" x14ac:dyDescent="0.25">
      <c r="A133" s="204" t="s">
        <v>281</v>
      </c>
      <c r="B133" s="205" t="s">
        <v>280</v>
      </c>
      <c r="C133" s="206" t="s">
        <v>43</v>
      </c>
      <c r="D133" s="206" t="s">
        <v>5</v>
      </c>
      <c r="E133" s="207"/>
      <c r="F133" s="208"/>
      <c r="G133" s="208"/>
      <c r="H133" s="209" t="s">
        <v>278</v>
      </c>
      <c r="I133" s="210" t="s">
        <v>279</v>
      </c>
      <c r="J133" s="10"/>
      <c r="DD133" s="31"/>
      <c r="DE133" s="31"/>
      <c r="DF133" s="31"/>
      <c r="DG133" s="31"/>
      <c r="DH133" s="31"/>
      <c r="DI133" s="31"/>
      <c r="DJ133" s="31"/>
      <c r="DK133" s="31"/>
      <c r="DL133" s="31"/>
    </row>
    <row r="134" spans="1:116" ht="25.5" x14ac:dyDescent="0.25">
      <c r="A134" s="188" t="s">
        <v>44</v>
      </c>
      <c r="B134" s="63" t="s">
        <v>219</v>
      </c>
      <c r="C134" s="62" t="s">
        <v>45</v>
      </c>
      <c r="D134" s="62" t="s">
        <v>46</v>
      </c>
      <c r="E134" s="196">
        <v>0.15</v>
      </c>
      <c r="F134" s="65">
        <v>29.63</v>
      </c>
      <c r="G134" s="65">
        <f>E134*F134</f>
        <v>4.4444999999999997</v>
      </c>
      <c r="H134" s="193" t="s">
        <v>245</v>
      </c>
      <c r="I134" s="197">
        <v>88267</v>
      </c>
      <c r="J134" s="10"/>
      <c r="DD134" s="31"/>
      <c r="DE134" s="31"/>
      <c r="DF134" s="31"/>
      <c r="DG134" s="31"/>
      <c r="DH134" s="31"/>
      <c r="DI134" s="31"/>
      <c r="DJ134" s="31"/>
      <c r="DK134" s="31"/>
      <c r="DL134" s="31"/>
    </row>
    <row r="135" spans="1:116" ht="25.5" x14ac:dyDescent="0.25">
      <c r="A135" s="188" t="s">
        <v>44</v>
      </c>
      <c r="B135" s="63" t="s">
        <v>220</v>
      </c>
      <c r="C135" s="62" t="s">
        <v>45</v>
      </c>
      <c r="D135" s="62" t="s">
        <v>46</v>
      </c>
      <c r="E135" s="196">
        <v>0.15</v>
      </c>
      <c r="F135" s="65">
        <v>25.61</v>
      </c>
      <c r="G135" s="65">
        <f>E135*F135</f>
        <v>3.8414999999999999</v>
      </c>
      <c r="H135" s="193" t="s">
        <v>245</v>
      </c>
      <c r="I135" s="197">
        <v>88248</v>
      </c>
      <c r="J135" s="10"/>
      <c r="DD135" s="31"/>
      <c r="DE135" s="31"/>
      <c r="DF135" s="31"/>
      <c r="DG135" s="31"/>
      <c r="DH135" s="31"/>
      <c r="DI135" s="31"/>
      <c r="DJ135" s="31"/>
      <c r="DK135" s="31"/>
      <c r="DL135" s="31"/>
    </row>
    <row r="136" spans="1:116" ht="38.25" x14ac:dyDescent="0.25">
      <c r="A136" s="188" t="s">
        <v>121</v>
      </c>
      <c r="B136" s="63" t="s">
        <v>284</v>
      </c>
      <c r="C136" s="190" t="s">
        <v>49</v>
      </c>
      <c r="D136" s="62" t="s">
        <v>5</v>
      </c>
      <c r="E136" s="196">
        <v>2</v>
      </c>
      <c r="F136" s="65">
        <v>0.55000000000000004</v>
      </c>
      <c r="G136" s="65">
        <f>E136*F136</f>
        <v>1.1000000000000001</v>
      </c>
      <c r="H136" s="193" t="s">
        <v>245</v>
      </c>
      <c r="I136" s="197">
        <v>7568</v>
      </c>
      <c r="J136" s="10"/>
      <c r="DD136" s="31"/>
      <c r="DE136" s="31"/>
      <c r="DF136" s="31"/>
      <c r="DG136" s="31"/>
      <c r="DH136" s="31"/>
      <c r="DI136" s="31"/>
      <c r="DJ136" s="31"/>
      <c r="DK136" s="31"/>
      <c r="DL136" s="31"/>
    </row>
    <row r="137" spans="1:116" ht="25.5" x14ac:dyDescent="0.25">
      <c r="A137" s="188" t="s">
        <v>48</v>
      </c>
      <c r="B137" s="189" t="s">
        <v>282</v>
      </c>
      <c r="C137" s="190" t="s">
        <v>49</v>
      </c>
      <c r="D137" s="190" t="s">
        <v>6</v>
      </c>
      <c r="E137" s="191">
        <v>1</v>
      </c>
      <c r="F137" s="195">
        <v>3.47</v>
      </c>
      <c r="G137" s="195">
        <f t="shared" ref="G137" si="18">E137*F137</f>
        <v>3.47</v>
      </c>
      <c r="H137" s="57" t="s">
        <v>268</v>
      </c>
      <c r="I137" s="202" t="s">
        <v>283</v>
      </c>
      <c r="J137" s="10"/>
      <c r="DD137" s="31"/>
      <c r="DE137" s="31"/>
      <c r="DF137" s="31"/>
      <c r="DG137" s="31"/>
      <c r="DH137" s="31"/>
      <c r="DI137" s="31"/>
      <c r="DJ137" s="31"/>
      <c r="DK137" s="31"/>
      <c r="DL137" s="31"/>
    </row>
    <row r="138" spans="1:116" x14ac:dyDescent="0.25">
      <c r="A138" s="232" t="s">
        <v>52</v>
      </c>
      <c r="B138" s="241"/>
      <c r="C138" s="241"/>
      <c r="D138" s="241"/>
      <c r="E138" s="241"/>
      <c r="F138" s="241"/>
      <c r="G138" s="131">
        <f>SUM(G134:G137)</f>
        <v>12.856</v>
      </c>
      <c r="H138" s="30"/>
      <c r="I138" s="26"/>
      <c r="J138" s="10"/>
      <c r="DD138" s="31"/>
      <c r="DE138" s="31"/>
      <c r="DF138" s="31"/>
      <c r="DG138" s="31"/>
      <c r="DH138" s="31"/>
      <c r="DI138" s="31"/>
      <c r="DJ138" s="31"/>
      <c r="DK138" s="31"/>
      <c r="DL138" s="31"/>
    </row>
    <row r="139" spans="1:116" x14ac:dyDescent="0.25">
      <c r="A139" s="232" t="s">
        <v>53</v>
      </c>
      <c r="B139" s="241"/>
      <c r="C139" s="241"/>
      <c r="D139" s="241"/>
      <c r="E139" s="241"/>
      <c r="F139" s="241"/>
      <c r="G139" s="55">
        <f>(G138)*0.2</f>
        <v>2.5712000000000002</v>
      </c>
      <c r="H139" s="30"/>
      <c r="I139" s="26"/>
      <c r="J139" s="10"/>
      <c r="DD139" s="31"/>
      <c r="DE139" s="31"/>
      <c r="DF139" s="31"/>
      <c r="DG139" s="31"/>
      <c r="DH139" s="31"/>
      <c r="DI139" s="31"/>
      <c r="DJ139" s="31"/>
      <c r="DK139" s="31"/>
      <c r="DL139" s="31"/>
    </row>
    <row r="140" spans="1:116" x14ac:dyDescent="0.25">
      <c r="A140" s="232" t="s">
        <v>54</v>
      </c>
      <c r="B140" s="241"/>
      <c r="C140" s="241"/>
      <c r="D140" s="241"/>
      <c r="E140" s="241"/>
      <c r="F140" s="241"/>
      <c r="G140" s="131">
        <f>SUM(G138:G139)</f>
        <v>15.427199999999999</v>
      </c>
      <c r="H140" s="30"/>
      <c r="I140" s="26"/>
      <c r="J140" s="10"/>
      <c r="DD140" s="31"/>
      <c r="DE140" s="31"/>
      <c r="DF140" s="31"/>
      <c r="DG140" s="31"/>
      <c r="DH140" s="31"/>
      <c r="DI140" s="31"/>
      <c r="DJ140" s="31"/>
      <c r="DK140" s="31"/>
      <c r="DL140" s="31"/>
    </row>
    <row r="141" spans="1:116" x14ac:dyDescent="0.25">
      <c r="A141" s="232" t="s">
        <v>55</v>
      </c>
      <c r="B141" s="241"/>
      <c r="C141" s="241"/>
      <c r="D141" s="241"/>
      <c r="E141" s="241"/>
      <c r="F141" s="241"/>
      <c r="G141" s="132">
        <v>24</v>
      </c>
      <c r="H141" s="30"/>
      <c r="I141" s="26"/>
      <c r="J141" s="10"/>
      <c r="DD141" s="31"/>
      <c r="DE141" s="31"/>
      <c r="DF141" s="31"/>
      <c r="DG141" s="31"/>
      <c r="DH141" s="31"/>
      <c r="DI141" s="31"/>
      <c r="DJ141" s="31"/>
      <c r="DK141" s="31"/>
      <c r="DL141" s="31"/>
    </row>
    <row r="142" spans="1:116" ht="15.75" thickBot="1" x14ac:dyDescent="0.3">
      <c r="A142" s="234" t="s">
        <v>56</v>
      </c>
      <c r="B142" s="235"/>
      <c r="C142" s="235"/>
      <c r="D142" s="235"/>
      <c r="E142" s="235"/>
      <c r="F142" s="235"/>
      <c r="G142" s="52">
        <f>ROUND(G140*G141,2)</f>
        <v>370.25</v>
      </c>
      <c r="H142" s="27"/>
      <c r="I142" s="28"/>
      <c r="J142" s="10"/>
      <c r="DD142" s="31"/>
      <c r="DE142" s="31"/>
      <c r="DF142" s="31"/>
      <c r="DG142" s="31"/>
      <c r="DH142" s="31"/>
      <c r="DI142" s="31"/>
      <c r="DJ142" s="31"/>
      <c r="DK142" s="31"/>
      <c r="DL142" s="31"/>
    </row>
    <row r="143" spans="1:116" x14ac:dyDescent="0.25">
      <c r="A143" s="243" t="s">
        <v>31</v>
      </c>
      <c r="B143" s="243"/>
      <c r="C143" s="243"/>
      <c r="D143" s="243"/>
      <c r="E143" s="243"/>
      <c r="F143" s="243"/>
      <c r="G143" s="243"/>
      <c r="H143" s="243"/>
      <c r="I143" s="243"/>
    </row>
    <row r="144" spans="1:116" ht="29.25" customHeight="1" x14ac:dyDescent="0.25">
      <c r="A144" s="29" t="s">
        <v>32</v>
      </c>
      <c r="B144" s="242" t="s">
        <v>64</v>
      </c>
      <c r="C144" s="242"/>
      <c r="D144" s="242"/>
      <c r="E144" s="242"/>
      <c r="F144" s="242"/>
      <c r="G144" s="242"/>
      <c r="H144" s="242"/>
      <c r="I144" s="242"/>
    </row>
    <row r="154" spans="1:4" ht="15.75" x14ac:dyDescent="0.25">
      <c r="A154" s="229" t="s">
        <v>33</v>
      </c>
      <c r="B154" s="229"/>
      <c r="C154" s="229"/>
      <c r="D154" s="229"/>
    </row>
    <row r="155" spans="1:4" ht="15.75" x14ac:dyDescent="0.25">
      <c r="A155" s="229" t="s">
        <v>34</v>
      </c>
      <c r="B155" s="229"/>
      <c r="C155" s="11"/>
      <c r="D155" s="11"/>
    </row>
    <row r="156" spans="1:4" ht="15.75" x14ac:dyDescent="0.25">
      <c r="A156" s="229" t="s">
        <v>62</v>
      </c>
      <c r="B156" s="229"/>
      <c r="C156" s="229"/>
      <c r="D156" s="229"/>
    </row>
  </sheetData>
  <mergeCells count="79">
    <mergeCell ref="A138:F138"/>
    <mergeCell ref="A139:F139"/>
    <mergeCell ref="A140:F140"/>
    <mergeCell ref="A141:F141"/>
    <mergeCell ref="A142:F142"/>
    <mergeCell ref="A13:F13"/>
    <mergeCell ref="A14:F14"/>
    <mergeCell ref="A51:F51"/>
    <mergeCell ref="A55:F55"/>
    <mergeCell ref="A52:F52"/>
    <mergeCell ref="A53:F53"/>
    <mergeCell ref="A54:F54"/>
    <mergeCell ref="A15:F15"/>
    <mergeCell ref="A16:F16"/>
    <mergeCell ref="A20:F20"/>
    <mergeCell ref="A29:F29"/>
    <mergeCell ref="A30:F30"/>
    <mergeCell ref="A24:F24"/>
    <mergeCell ref="A21:F21"/>
    <mergeCell ref="A22:F22"/>
    <mergeCell ref="A23:F23"/>
    <mergeCell ref="A12:F12"/>
    <mergeCell ref="F1:I1"/>
    <mergeCell ref="F2:I2"/>
    <mergeCell ref="A3:I3"/>
    <mergeCell ref="A4:I4"/>
    <mergeCell ref="G5:I5"/>
    <mergeCell ref="G6:I6"/>
    <mergeCell ref="G7:I7"/>
    <mergeCell ref="B6:F6"/>
    <mergeCell ref="B7:F7"/>
    <mergeCell ref="A155:B155"/>
    <mergeCell ref="B144:I144"/>
    <mergeCell ref="A154:D154"/>
    <mergeCell ref="A156:D156"/>
    <mergeCell ref="A143:I143"/>
    <mergeCell ref="A88:F88"/>
    <mergeCell ref="A121:F121"/>
    <mergeCell ref="A127:F127"/>
    <mergeCell ref="A128:F128"/>
    <mergeCell ref="A129:F129"/>
    <mergeCell ref="A100:F100"/>
    <mergeCell ref="A101:F101"/>
    <mergeCell ref="A102:F102"/>
    <mergeCell ref="A103:F103"/>
    <mergeCell ref="A130:F130"/>
    <mergeCell ref="A131:F131"/>
    <mergeCell ref="A117:F117"/>
    <mergeCell ref="A120:F120"/>
    <mergeCell ref="A62:F62"/>
    <mergeCell ref="A90:F90"/>
    <mergeCell ref="A89:F89"/>
    <mergeCell ref="A118:F118"/>
    <mergeCell ref="A119:F119"/>
    <mergeCell ref="A87:F87"/>
    <mergeCell ref="A107:F107"/>
    <mergeCell ref="A108:F108"/>
    <mergeCell ref="A109:F109"/>
    <mergeCell ref="A110:F110"/>
    <mergeCell ref="A111:F111"/>
    <mergeCell ref="A99:F99"/>
    <mergeCell ref="A86:F86"/>
    <mergeCell ref="A63:F63"/>
    <mergeCell ref="A64:F64"/>
    <mergeCell ref="A65:F65"/>
    <mergeCell ref="A66:F66"/>
    <mergeCell ref="A75:F75"/>
    <mergeCell ref="A76:F76"/>
    <mergeCell ref="A77:F77"/>
    <mergeCell ref="A78:F78"/>
    <mergeCell ref="A79:F79"/>
    <mergeCell ref="A40:F40"/>
    <mergeCell ref="A41:F41"/>
    <mergeCell ref="A42:F42"/>
    <mergeCell ref="A31:F31"/>
    <mergeCell ref="A32:F32"/>
    <mergeCell ref="A33:F33"/>
    <mergeCell ref="A38:F38"/>
    <mergeCell ref="A39:F39"/>
  </mergeCells>
  <pageMargins left="0.51181102362204722" right="0.51181102362204722" top="0.78740157480314965" bottom="0.78740157480314965" header="0.31496062992125984" footer="0.31496062992125984"/>
  <pageSetup paperSize="9" scale="50" orientation="portrait" verticalDpi="0" r:id="rId1"/>
  <headerFooter>
    <oddFooter>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47"/>
  <sheetViews>
    <sheetView topLeftCell="A13" workbookViewId="0">
      <selection activeCell="G38" sqref="G38:J38"/>
    </sheetView>
  </sheetViews>
  <sheetFormatPr defaultRowHeight="15" x14ac:dyDescent="0.25"/>
  <cols>
    <col min="1" max="1" width="14" customWidth="1"/>
    <col min="2" max="2" width="14.85546875" customWidth="1"/>
    <col min="3" max="3" width="16.28515625" customWidth="1"/>
    <col min="4" max="4" width="12.5703125" customWidth="1"/>
    <col min="5" max="5" width="14.5703125" customWidth="1"/>
    <col min="6" max="6" width="11.5703125" customWidth="1"/>
    <col min="7" max="7" width="8.42578125" customWidth="1"/>
    <col min="8" max="8" width="7.5703125" customWidth="1"/>
    <col min="9" max="9" width="10.7109375" customWidth="1"/>
    <col min="10" max="10" width="10.85546875" customWidth="1"/>
  </cols>
  <sheetData>
    <row r="1" spans="1:10" ht="24.75" customHeight="1" x14ac:dyDescent="0.25">
      <c r="A1" s="33"/>
      <c r="B1" s="34"/>
      <c r="C1" s="34"/>
      <c r="D1" s="34"/>
      <c r="E1" s="35"/>
      <c r="F1" s="249" t="s">
        <v>35</v>
      </c>
      <c r="G1" s="249"/>
      <c r="H1" s="249"/>
      <c r="I1" s="249"/>
      <c r="J1" s="250"/>
    </row>
    <row r="2" spans="1:10" ht="24" customHeight="1" x14ac:dyDescent="0.25">
      <c r="A2" s="36"/>
      <c r="E2" s="15"/>
      <c r="F2" s="251" t="s">
        <v>65</v>
      </c>
      <c r="G2" s="251"/>
      <c r="H2" s="251"/>
      <c r="I2" s="251"/>
      <c r="J2" s="252"/>
    </row>
    <row r="3" spans="1:10" x14ac:dyDescent="0.25">
      <c r="A3" s="253" t="s">
        <v>66</v>
      </c>
      <c r="B3" s="253"/>
      <c r="C3" s="253"/>
      <c r="D3" s="253"/>
      <c r="E3" s="253"/>
      <c r="F3" s="253"/>
      <c r="G3" s="253"/>
      <c r="H3" s="253"/>
      <c r="I3" s="253"/>
      <c r="J3" s="253"/>
    </row>
    <row r="4" spans="1:10" x14ac:dyDescent="0.25">
      <c r="A4" s="254" t="s">
        <v>180</v>
      </c>
      <c r="B4" s="254"/>
      <c r="C4" s="254"/>
      <c r="D4" s="254"/>
      <c r="E4" s="254"/>
      <c r="F4" s="254"/>
      <c r="G4" s="254"/>
      <c r="H4" s="254"/>
      <c r="I4" s="254"/>
      <c r="J4" s="254"/>
    </row>
    <row r="5" spans="1:10" x14ac:dyDescent="0.25">
      <c r="A5" s="37"/>
      <c r="B5" s="37"/>
      <c r="C5" s="37"/>
      <c r="D5" s="37"/>
      <c r="E5" s="37"/>
      <c r="F5" s="37"/>
      <c r="G5" s="37"/>
      <c r="H5" s="37"/>
      <c r="I5" s="37"/>
      <c r="J5" s="37"/>
    </row>
    <row r="6" spans="1:10" x14ac:dyDescent="0.25">
      <c r="A6" s="255" t="s">
        <v>67</v>
      </c>
      <c r="B6" s="255"/>
      <c r="C6" s="255"/>
      <c r="D6" s="255"/>
      <c r="E6" s="255"/>
      <c r="F6" s="255"/>
      <c r="G6" s="255"/>
      <c r="H6" s="255"/>
      <c r="I6" s="256">
        <v>1</v>
      </c>
      <c r="J6" s="256"/>
    </row>
    <row r="7" spans="1:10" x14ac:dyDescent="0.25">
      <c r="A7" s="258" t="s">
        <v>68</v>
      </c>
      <c r="B7" s="258"/>
      <c r="C7" s="258"/>
      <c r="D7" s="258"/>
      <c r="E7" s="258"/>
      <c r="F7" s="258"/>
      <c r="G7" s="258"/>
      <c r="H7" s="258"/>
      <c r="I7" s="256">
        <v>0.03</v>
      </c>
      <c r="J7" s="256"/>
    </row>
    <row r="8" spans="1:10" x14ac:dyDescent="0.25">
      <c r="A8" s="38"/>
      <c r="B8" s="38"/>
      <c r="C8" s="38"/>
      <c r="D8" s="38"/>
      <c r="E8" s="38"/>
      <c r="F8" s="38"/>
      <c r="G8" s="38"/>
      <c r="H8" s="38"/>
      <c r="I8" s="38"/>
      <c r="J8" s="38"/>
    </row>
    <row r="9" spans="1:10" ht="18" x14ac:dyDescent="0.25">
      <c r="A9" s="259" t="s">
        <v>69</v>
      </c>
      <c r="B9" s="259"/>
      <c r="C9" s="259"/>
      <c r="D9" s="259"/>
      <c r="E9" s="259"/>
      <c r="F9" s="259"/>
      <c r="G9" s="259"/>
      <c r="H9" s="259"/>
      <c r="I9" s="259"/>
      <c r="J9" s="259"/>
    </row>
    <row r="10" spans="1:10" x14ac:dyDescent="0.25">
      <c r="A10" s="39"/>
      <c r="B10" s="39"/>
      <c r="C10" s="39"/>
      <c r="D10" s="39"/>
      <c r="E10" s="39"/>
      <c r="F10" s="39"/>
      <c r="G10" s="39"/>
      <c r="H10" s="39"/>
      <c r="I10" s="39"/>
      <c r="J10" s="39"/>
    </row>
    <row r="11" spans="1:10" x14ac:dyDescent="0.25">
      <c r="A11" s="253" t="s">
        <v>70</v>
      </c>
      <c r="B11" s="253"/>
      <c r="C11" s="253"/>
      <c r="D11" s="253"/>
      <c r="E11" s="253"/>
      <c r="F11" s="253"/>
      <c r="G11" s="253"/>
      <c r="H11" s="253"/>
      <c r="I11" s="253"/>
      <c r="J11" s="253"/>
    </row>
    <row r="12" spans="1:10" x14ac:dyDescent="0.25">
      <c r="A12" s="260" t="s">
        <v>181</v>
      </c>
      <c r="B12" s="260"/>
      <c r="C12" s="260"/>
      <c r="D12" s="260"/>
      <c r="E12" s="260"/>
      <c r="F12" s="260"/>
      <c r="G12" s="260"/>
      <c r="H12" s="260"/>
      <c r="I12" s="260"/>
      <c r="J12" s="260"/>
    </row>
    <row r="13" spans="1:10" x14ac:dyDescent="0.25">
      <c r="A13" s="39"/>
      <c r="B13" s="39"/>
      <c r="C13" s="39"/>
      <c r="D13" s="39"/>
      <c r="E13" s="39"/>
      <c r="F13" s="39"/>
      <c r="G13" s="39"/>
      <c r="H13" s="39"/>
      <c r="I13" s="39"/>
      <c r="J13" s="39"/>
    </row>
    <row r="14" spans="1:10" x14ac:dyDescent="0.25">
      <c r="A14" s="261" t="s">
        <v>71</v>
      </c>
      <c r="B14" s="261"/>
      <c r="C14" s="261"/>
      <c r="D14" s="261"/>
      <c r="E14" s="261"/>
      <c r="F14" s="261"/>
      <c r="G14" s="261"/>
      <c r="H14" s="261"/>
      <c r="I14" s="261" t="s">
        <v>72</v>
      </c>
      <c r="J14" s="262" t="s">
        <v>73</v>
      </c>
    </row>
    <row r="15" spans="1:10" x14ac:dyDescent="0.25">
      <c r="A15" s="261"/>
      <c r="B15" s="261"/>
      <c r="C15" s="261"/>
      <c r="D15" s="261"/>
      <c r="E15" s="261"/>
      <c r="F15" s="261"/>
      <c r="G15" s="261"/>
      <c r="H15" s="261"/>
      <c r="I15" s="261"/>
      <c r="J15" s="262"/>
    </row>
    <row r="16" spans="1:10" x14ac:dyDescent="0.25">
      <c r="A16" s="257" t="s">
        <v>74</v>
      </c>
      <c r="B16" s="257"/>
      <c r="C16" s="257"/>
      <c r="D16" s="257"/>
      <c r="E16" s="257"/>
      <c r="F16" s="257"/>
      <c r="G16" s="257"/>
      <c r="H16" s="257"/>
      <c r="I16" s="40" t="s">
        <v>75</v>
      </c>
      <c r="J16" s="41">
        <v>1.9E-2</v>
      </c>
    </row>
    <row r="17" spans="1:10" x14ac:dyDescent="0.25">
      <c r="A17" s="257" t="s">
        <v>76</v>
      </c>
      <c r="B17" s="257"/>
      <c r="C17" s="257"/>
      <c r="D17" s="257"/>
      <c r="E17" s="257"/>
      <c r="F17" s="257"/>
      <c r="G17" s="257"/>
      <c r="H17" s="257"/>
      <c r="I17" s="40" t="s">
        <v>77</v>
      </c>
      <c r="J17" s="41">
        <v>3.0000000000000001E-3</v>
      </c>
    </row>
    <row r="18" spans="1:10" x14ac:dyDescent="0.25">
      <c r="A18" s="257" t="s">
        <v>78</v>
      </c>
      <c r="B18" s="257"/>
      <c r="C18" s="257"/>
      <c r="D18" s="257"/>
      <c r="E18" s="257"/>
      <c r="F18" s="257"/>
      <c r="G18" s="257"/>
      <c r="H18" s="257"/>
      <c r="I18" s="40" t="s">
        <v>79</v>
      </c>
      <c r="J18" s="41">
        <v>5.0000000000000001E-3</v>
      </c>
    </row>
    <row r="19" spans="1:10" x14ac:dyDescent="0.25">
      <c r="A19" s="257" t="s">
        <v>80</v>
      </c>
      <c r="B19" s="257"/>
      <c r="C19" s="257"/>
      <c r="D19" s="257"/>
      <c r="E19" s="257"/>
      <c r="F19" s="257"/>
      <c r="G19" s="257"/>
      <c r="H19" s="257"/>
      <c r="I19" s="40" t="s">
        <v>81</v>
      </c>
      <c r="J19" s="41">
        <v>4.0000000000000001E-3</v>
      </c>
    </row>
    <row r="20" spans="1:10" x14ac:dyDescent="0.25">
      <c r="A20" s="257" t="s">
        <v>82</v>
      </c>
      <c r="B20" s="257"/>
      <c r="C20" s="257"/>
      <c r="D20" s="257"/>
      <c r="E20" s="257"/>
      <c r="F20" s="257"/>
      <c r="G20" s="257"/>
      <c r="H20" s="257"/>
      <c r="I20" s="40" t="s">
        <v>51</v>
      </c>
      <c r="J20" s="41">
        <v>3.4000000000000002E-2</v>
      </c>
    </row>
    <row r="21" spans="1:10" x14ac:dyDescent="0.25">
      <c r="A21" s="257" t="s">
        <v>83</v>
      </c>
      <c r="B21" s="257"/>
      <c r="C21" s="257"/>
      <c r="D21" s="257"/>
      <c r="E21" s="257"/>
      <c r="F21" s="257"/>
      <c r="G21" s="257"/>
      <c r="H21" s="257"/>
      <c r="I21" s="40" t="s">
        <v>84</v>
      </c>
      <c r="J21" s="41">
        <v>3.6499999999999998E-2</v>
      </c>
    </row>
    <row r="22" spans="1:10" x14ac:dyDescent="0.25">
      <c r="A22" s="257" t="s">
        <v>85</v>
      </c>
      <c r="B22" s="257"/>
      <c r="C22" s="257"/>
      <c r="D22" s="257"/>
      <c r="E22" s="257"/>
      <c r="F22" s="257"/>
      <c r="G22" s="257"/>
      <c r="H22" s="257"/>
      <c r="I22" s="40" t="s">
        <v>86</v>
      </c>
      <c r="J22" s="42">
        <v>0.03</v>
      </c>
    </row>
    <row r="23" spans="1:10" x14ac:dyDescent="0.25">
      <c r="A23" s="257" t="s">
        <v>87</v>
      </c>
      <c r="B23" s="257"/>
      <c r="C23" s="257"/>
      <c r="D23" s="257"/>
      <c r="E23" s="257"/>
      <c r="F23" s="257"/>
      <c r="G23" s="257"/>
      <c r="H23" s="257"/>
      <c r="I23" s="40" t="s">
        <v>88</v>
      </c>
      <c r="J23" s="42">
        <v>4.4999999999999998E-2</v>
      </c>
    </row>
    <row r="24" spans="1:10" x14ac:dyDescent="0.25">
      <c r="A24" s="263" t="s">
        <v>89</v>
      </c>
      <c r="B24" s="263"/>
      <c r="C24" s="263"/>
      <c r="D24" s="263"/>
      <c r="E24" s="263"/>
      <c r="F24" s="263"/>
      <c r="G24" s="263"/>
      <c r="H24" s="263"/>
      <c r="I24" s="43" t="s">
        <v>90</v>
      </c>
      <c r="J24" s="44">
        <f>ROUND((((1+J17+J16+J18)*(1+J19)*(1+J20)/(1-(J21+J22+J23)))-1),4)</f>
        <v>0.2</v>
      </c>
    </row>
    <row r="25" spans="1:10" x14ac:dyDescent="0.25">
      <c r="A25" s="39"/>
      <c r="B25" s="39"/>
      <c r="C25" s="39"/>
      <c r="D25" s="39"/>
      <c r="E25" s="39"/>
      <c r="F25" s="39"/>
      <c r="G25" s="39"/>
      <c r="H25" s="39"/>
      <c r="I25" s="39"/>
      <c r="J25" s="39"/>
    </row>
    <row r="26" spans="1:10" x14ac:dyDescent="0.25">
      <c r="A26" s="39"/>
      <c r="B26" s="39"/>
      <c r="C26" s="39"/>
      <c r="D26" s="39"/>
      <c r="E26" s="39"/>
      <c r="F26" s="39"/>
      <c r="G26" s="39"/>
      <c r="H26" s="39"/>
      <c r="I26" s="39"/>
      <c r="J26" s="39"/>
    </row>
    <row r="27" spans="1:10" x14ac:dyDescent="0.25">
      <c r="A27" s="264" t="s">
        <v>91</v>
      </c>
      <c r="B27" s="264"/>
      <c r="C27" s="264"/>
      <c r="D27" s="264"/>
      <c r="E27" s="264"/>
      <c r="F27" s="264"/>
      <c r="G27" s="264"/>
      <c r="H27" s="264"/>
      <c r="I27" s="264"/>
      <c r="J27" s="264"/>
    </row>
    <row r="28" spans="1:10" ht="15.75" x14ac:dyDescent="0.25">
      <c r="A28" s="45"/>
      <c r="B28" s="45"/>
      <c r="C28" s="45"/>
      <c r="D28" s="265" t="s">
        <v>92</v>
      </c>
      <c r="E28" s="266" t="s">
        <v>93</v>
      </c>
      <c r="F28" s="266"/>
      <c r="G28" s="266"/>
      <c r="H28" s="267" t="s">
        <v>94</v>
      </c>
      <c r="I28" s="45"/>
      <c r="J28" s="45"/>
    </row>
    <row r="29" spans="1:10" ht="15.75" x14ac:dyDescent="0.25">
      <c r="A29" s="45"/>
      <c r="B29" s="45"/>
      <c r="C29" s="45"/>
      <c r="D29" s="265"/>
      <c r="E29" s="268" t="s">
        <v>95</v>
      </c>
      <c r="F29" s="268"/>
      <c r="G29" s="268"/>
      <c r="H29" s="267"/>
      <c r="I29" s="45"/>
      <c r="J29" s="45"/>
    </row>
    <row r="30" spans="1:10" x14ac:dyDescent="0.25">
      <c r="A30" s="46"/>
      <c r="B30" s="46"/>
      <c r="C30" s="46"/>
      <c r="D30" s="46"/>
      <c r="E30" s="46"/>
      <c r="F30" s="46"/>
      <c r="G30" s="46"/>
      <c r="H30" s="46"/>
      <c r="I30" s="46"/>
      <c r="J30" s="46"/>
    </row>
    <row r="31" spans="1:10" ht="27" customHeight="1" x14ac:dyDescent="0.25">
      <c r="A31" s="271" t="s">
        <v>96</v>
      </c>
      <c r="B31" s="271"/>
      <c r="C31" s="271"/>
      <c r="D31" s="271"/>
      <c r="E31" s="271"/>
      <c r="F31" s="271"/>
      <c r="G31" s="271"/>
      <c r="H31" s="271"/>
      <c r="I31" s="271"/>
      <c r="J31" s="271"/>
    </row>
    <row r="32" spans="1:10" x14ac:dyDescent="0.25">
      <c r="A32" s="39"/>
      <c r="B32" s="39"/>
      <c r="C32" s="39"/>
      <c r="D32" s="39"/>
      <c r="E32" s="39"/>
      <c r="F32" s="39"/>
      <c r="G32" s="39"/>
      <c r="H32" s="39"/>
      <c r="I32" s="39"/>
      <c r="J32" s="39"/>
    </row>
    <row r="33" spans="1:10" ht="21.75" customHeight="1" x14ac:dyDescent="0.25">
      <c r="A33" s="271" t="s">
        <v>97</v>
      </c>
      <c r="B33" s="271"/>
      <c r="C33" s="271"/>
      <c r="D33" s="271"/>
      <c r="E33" s="271"/>
      <c r="F33" s="271"/>
      <c r="G33" s="271"/>
      <c r="H33" s="271"/>
      <c r="I33" s="271"/>
      <c r="J33" s="271"/>
    </row>
    <row r="34" spans="1:10" x14ac:dyDescent="0.25">
      <c r="A34" s="39"/>
      <c r="B34" s="39"/>
      <c r="C34" s="39"/>
      <c r="D34" s="39"/>
      <c r="E34" s="39"/>
      <c r="F34" s="39"/>
      <c r="G34" s="39"/>
      <c r="H34" s="39"/>
      <c r="I34" s="39"/>
      <c r="J34" s="39"/>
    </row>
    <row r="35" spans="1:10" x14ac:dyDescent="0.25">
      <c r="A35" s="39" t="s">
        <v>98</v>
      </c>
      <c r="B35" s="39"/>
      <c r="C35" s="39"/>
      <c r="D35" s="39"/>
      <c r="E35" s="39"/>
      <c r="F35" s="39"/>
      <c r="G35" s="39"/>
      <c r="H35" s="39"/>
      <c r="I35" s="39"/>
      <c r="J35" s="39"/>
    </row>
    <row r="36" spans="1:10" x14ac:dyDescent="0.25">
      <c r="A36" s="272"/>
      <c r="B36" s="272"/>
      <c r="C36" s="272"/>
      <c r="D36" s="272"/>
      <c r="E36" s="272"/>
      <c r="F36" s="272"/>
      <c r="G36" s="272"/>
      <c r="H36" s="272"/>
      <c r="I36" s="272"/>
      <c r="J36" s="272"/>
    </row>
    <row r="37" spans="1:10" x14ac:dyDescent="0.25">
      <c r="A37" s="39"/>
      <c r="B37" s="39"/>
      <c r="C37" s="39"/>
      <c r="D37" s="39"/>
      <c r="E37" s="39"/>
      <c r="F37" s="39"/>
      <c r="G37" s="39"/>
      <c r="H37" s="39"/>
      <c r="I37" s="39"/>
      <c r="J37" s="39"/>
    </row>
    <row r="38" spans="1:10" x14ac:dyDescent="0.25">
      <c r="A38" s="273" t="s">
        <v>99</v>
      </c>
      <c r="B38" s="273"/>
      <c r="C38" s="273"/>
      <c r="D38" s="273"/>
      <c r="E38" s="39"/>
      <c r="F38" s="39"/>
      <c r="G38" s="274">
        <v>45121</v>
      </c>
      <c r="H38" s="274"/>
      <c r="I38" s="274"/>
      <c r="J38" s="274"/>
    </row>
    <row r="39" spans="1:10" x14ac:dyDescent="0.25">
      <c r="A39" s="275" t="s">
        <v>100</v>
      </c>
      <c r="B39" s="275"/>
      <c r="C39" s="275"/>
      <c r="D39" s="275"/>
      <c r="E39" s="39"/>
      <c r="F39" s="47"/>
      <c r="G39" s="48" t="s">
        <v>101</v>
      </c>
      <c r="H39" s="49"/>
      <c r="I39" s="49"/>
      <c r="J39" s="49"/>
    </row>
    <row r="40" spans="1:10" x14ac:dyDescent="0.25">
      <c r="A40" s="39"/>
      <c r="B40" s="39"/>
      <c r="C40" s="39"/>
      <c r="D40" s="39"/>
      <c r="E40" s="39"/>
      <c r="F40" s="39"/>
      <c r="G40" s="39"/>
      <c r="H40" s="39"/>
      <c r="I40" s="39"/>
      <c r="J40" s="39"/>
    </row>
    <row r="41" spans="1:10" x14ac:dyDescent="0.25">
      <c r="A41" s="39"/>
      <c r="B41" s="39"/>
      <c r="C41" s="39"/>
      <c r="D41" s="39"/>
      <c r="E41" s="39"/>
      <c r="F41" s="39"/>
      <c r="G41" s="39"/>
      <c r="H41" s="39"/>
      <c r="I41" s="39"/>
      <c r="J41" s="39"/>
    </row>
    <row r="42" spans="1:10" x14ac:dyDescent="0.25">
      <c r="A42" s="39"/>
      <c r="B42" s="39"/>
      <c r="C42" s="39"/>
      <c r="D42" s="39"/>
      <c r="E42" s="39"/>
      <c r="F42" s="39"/>
      <c r="G42" s="39"/>
      <c r="H42" s="39"/>
      <c r="I42" s="39"/>
      <c r="J42" s="39"/>
    </row>
    <row r="43" spans="1:10" x14ac:dyDescent="0.25">
      <c r="A43" s="39"/>
      <c r="B43" s="39"/>
      <c r="C43" s="39"/>
      <c r="D43" s="39"/>
      <c r="E43" s="39"/>
      <c r="F43" s="39"/>
      <c r="G43" s="39"/>
      <c r="H43" s="39"/>
      <c r="I43" s="39"/>
      <c r="J43" s="39"/>
    </row>
    <row r="44" spans="1:10" x14ac:dyDescent="0.25">
      <c r="A44" s="39"/>
      <c r="B44" s="39"/>
      <c r="C44" s="39"/>
      <c r="D44" s="39"/>
      <c r="E44" s="39"/>
      <c r="F44" s="39"/>
      <c r="G44" s="39"/>
      <c r="H44" s="39"/>
      <c r="I44" s="39"/>
      <c r="J44" s="39"/>
    </row>
    <row r="45" spans="1:10" x14ac:dyDescent="0.25">
      <c r="A45" s="269" t="s">
        <v>33</v>
      </c>
      <c r="B45" s="269"/>
      <c r="C45" s="269"/>
      <c r="D45" s="269"/>
      <c r="E45" s="269"/>
      <c r="F45" s="269"/>
      <c r="G45" s="39"/>
      <c r="H45" s="39"/>
      <c r="I45" s="39"/>
      <c r="J45" s="39"/>
    </row>
    <row r="46" spans="1:10" x14ac:dyDescent="0.25">
      <c r="A46" s="270" t="s">
        <v>34</v>
      </c>
      <c r="B46" s="270"/>
      <c r="C46" s="270"/>
      <c r="D46" s="270"/>
      <c r="E46" s="270"/>
      <c r="F46" s="270"/>
    </row>
    <row r="47" spans="1:10" x14ac:dyDescent="0.25">
      <c r="A47" s="270" t="s">
        <v>62</v>
      </c>
      <c r="B47" s="270"/>
      <c r="C47" s="270"/>
      <c r="D47" s="270"/>
      <c r="E47" s="270"/>
      <c r="F47" s="270"/>
    </row>
  </sheetData>
  <mergeCells count="37">
    <mergeCell ref="A45:F45"/>
    <mergeCell ref="A46:F46"/>
    <mergeCell ref="A47:F47"/>
    <mergeCell ref="A31:J31"/>
    <mergeCell ref="A33:J33"/>
    <mergeCell ref="A36:J36"/>
    <mergeCell ref="A38:D38"/>
    <mergeCell ref="G38:J38"/>
    <mergeCell ref="A39:D39"/>
    <mergeCell ref="A22:H22"/>
    <mergeCell ref="A23:H23"/>
    <mergeCell ref="A24:H24"/>
    <mergeCell ref="A27:J27"/>
    <mergeCell ref="D28:D29"/>
    <mergeCell ref="E28:G28"/>
    <mergeCell ref="H28:H29"/>
    <mergeCell ref="E29:G29"/>
    <mergeCell ref="A21:H21"/>
    <mergeCell ref="A7:H7"/>
    <mergeCell ref="I7:J7"/>
    <mergeCell ref="A9:J9"/>
    <mergeCell ref="A11:J11"/>
    <mergeCell ref="A12:J12"/>
    <mergeCell ref="A14:H15"/>
    <mergeCell ref="I14:I15"/>
    <mergeCell ref="J14:J15"/>
    <mergeCell ref="A16:H16"/>
    <mergeCell ref="A17:H17"/>
    <mergeCell ref="A18:H18"/>
    <mergeCell ref="A19:H19"/>
    <mergeCell ref="A20:H20"/>
    <mergeCell ref="F1:J1"/>
    <mergeCell ref="F2:J2"/>
    <mergeCell ref="A3:J3"/>
    <mergeCell ref="A4:J4"/>
    <mergeCell ref="A6:H6"/>
    <mergeCell ref="I6:J6"/>
  </mergeCells>
  <pageMargins left="0.51181102362204722" right="0.51181102362204722" top="0.78740157480314965" bottom="0.78740157480314965" header="0.31496062992125984" footer="0.31496062992125984"/>
  <pageSetup paperSize="9" scale="75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34"/>
  <sheetViews>
    <sheetView workbookViewId="0">
      <selection activeCell="G23" sqref="G23"/>
    </sheetView>
  </sheetViews>
  <sheetFormatPr defaultRowHeight="15" x14ac:dyDescent="0.25"/>
  <cols>
    <col min="1" max="1" width="14.28515625" bestFit="1" customWidth="1"/>
    <col min="2" max="2" width="43.140625" bestFit="1" customWidth="1"/>
    <col min="3" max="3" width="11.42578125" bestFit="1" customWidth="1"/>
    <col min="4" max="4" width="9.28515625" customWidth="1"/>
    <col min="5" max="5" width="12.85546875" customWidth="1"/>
    <col min="6" max="6" width="12.42578125" customWidth="1"/>
    <col min="7" max="7" width="12.28515625" customWidth="1"/>
  </cols>
  <sheetData>
    <row r="1" spans="1:8" ht="23.25" customHeight="1" x14ac:dyDescent="0.3">
      <c r="A1" s="51"/>
      <c r="B1" s="50"/>
      <c r="C1" s="50"/>
      <c r="D1" s="213" t="s">
        <v>35</v>
      </c>
      <c r="E1" s="213"/>
      <c r="F1" s="213"/>
      <c r="G1" s="214"/>
      <c r="H1" s="171"/>
    </row>
    <row r="2" spans="1:8" ht="31.5" customHeight="1" x14ac:dyDescent="0.3">
      <c r="A2" s="15"/>
      <c r="B2" s="212"/>
      <c r="C2" s="212"/>
      <c r="D2" s="215" t="s">
        <v>113</v>
      </c>
      <c r="E2" s="215"/>
      <c r="F2" s="215"/>
      <c r="G2" s="216"/>
      <c r="H2" s="170"/>
    </row>
    <row r="3" spans="1:8" ht="15.75" customHeight="1" x14ac:dyDescent="0.25">
      <c r="A3" s="225" t="s">
        <v>136</v>
      </c>
      <c r="B3" s="226"/>
      <c r="C3" s="226"/>
      <c r="D3" s="226"/>
      <c r="E3" s="226"/>
      <c r="F3" s="226"/>
      <c r="G3" s="227"/>
    </row>
    <row r="4" spans="1:8" ht="15.75" x14ac:dyDescent="0.25">
      <c r="A4" s="217" t="s">
        <v>286</v>
      </c>
      <c r="B4" s="218"/>
      <c r="C4" s="218"/>
      <c r="D4" s="218"/>
      <c r="E4" s="218"/>
      <c r="F4" s="218"/>
      <c r="G4" s="219"/>
    </row>
    <row r="5" spans="1:8" ht="15" customHeight="1" x14ac:dyDescent="0.25">
      <c r="A5" s="4" t="s">
        <v>15</v>
      </c>
      <c r="B5" s="123" t="s">
        <v>216</v>
      </c>
      <c r="C5" s="123"/>
      <c r="D5" s="279" t="s">
        <v>63</v>
      </c>
      <c r="E5" s="279"/>
      <c r="F5" s="279"/>
      <c r="G5" s="280"/>
    </row>
    <row r="6" spans="1:8" x14ac:dyDescent="0.25">
      <c r="A6" s="5" t="s">
        <v>16</v>
      </c>
      <c r="B6" s="248" t="s">
        <v>180</v>
      </c>
      <c r="C6" s="248"/>
      <c r="D6" s="135"/>
      <c r="E6" s="135"/>
      <c r="F6" s="135"/>
      <c r="G6" s="134"/>
    </row>
    <row r="7" spans="1:8" ht="15.75" thickBot="1" x14ac:dyDescent="0.3">
      <c r="A7" s="5" t="s">
        <v>17</v>
      </c>
      <c r="B7" s="278" t="s">
        <v>182</v>
      </c>
      <c r="C7" s="278"/>
      <c r="D7" s="278"/>
      <c r="E7" s="278"/>
      <c r="F7" s="276" t="s">
        <v>277</v>
      </c>
      <c r="G7" s="277"/>
    </row>
    <row r="8" spans="1:8" x14ac:dyDescent="0.25">
      <c r="A8" s="145" t="s">
        <v>9</v>
      </c>
      <c r="B8" s="146" t="s">
        <v>102</v>
      </c>
      <c r="C8" s="147" t="s">
        <v>103</v>
      </c>
      <c r="D8" s="147" t="s">
        <v>104</v>
      </c>
      <c r="E8" s="146">
        <v>1</v>
      </c>
      <c r="F8" s="146">
        <v>2</v>
      </c>
      <c r="G8" s="148" t="s">
        <v>105</v>
      </c>
    </row>
    <row r="9" spans="1:8" x14ac:dyDescent="0.25">
      <c r="A9" s="136"/>
      <c r="B9" s="137"/>
      <c r="C9" s="138"/>
      <c r="D9" s="138"/>
      <c r="E9" s="139"/>
      <c r="F9" s="139"/>
      <c r="G9" s="140"/>
    </row>
    <row r="10" spans="1:8" x14ac:dyDescent="0.25">
      <c r="A10" s="149">
        <v>1</v>
      </c>
      <c r="B10" s="150" t="s">
        <v>287</v>
      </c>
      <c r="C10" s="151">
        <f>ORÇAMENTO!I10</f>
        <v>2349.9</v>
      </c>
      <c r="D10" s="152">
        <f>C10/$C$24</f>
        <v>4.6078086755200493E-3</v>
      </c>
      <c r="E10" s="153">
        <v>0.5</v>
      </c>
      <c r="F10" s="153">
        <v>0.5</v>
      </c>
      <c r="G10" s="154">
        <f>SUM(E10:F10)</f>
        <v>1</v>
      </c>
    </row>
    <row r="11" spans="1:8" x14ac:dyDescent="0.25">
      <c r="A11" s="155"/>
      <c r="B11" s="156"/>
      <c r="C11" s="157"/>
      <c r="D11" s="158"/>
      <c r="E11" s="159">
        <f t="shared" ref="E11:G11" si="0">E10*$C$10</f>
        <v>1174.95</v>
      </c>
      <c r="F11" s="159">
        <f t="shared" si="0"/>
        <v>1174.95</v>
      </c>
      <c r="G11" s="160">
        <f t="shared" si="0"/>
        <v>2349.9</v>
      </c>
    </row>
    <row r="12" spans="1:8" x14ac:dyDescent="0.25">
      <c r="A12" s="149">
        <v>2</v>
      </c>
      <c r="B12" s="150" t="s">
        <v>157</v>
      </c>
      <c r="C12" s="151">
        <f>ORÇAMENTO!I15</f>
        <v>17535.228175199998</v>
      </c>
      <c r="D12" s="152">
        <f>C12/$C$24</f>
        <v>3.4384006346189266E-2</v>
      </c>
      <c r="E12" s="153">
        <v>0.8</v>
      </c>
      <c r="F12" s="153">
        <v>0.2</v>
      </c>
      <c r="G12" s="154">
        <f>SUM(E12:F12)</f>
        <v>1</v>
      </c>
    </row>
    <row r="13" spans="1:8" x14ac:dyDescent="0.25">
      <c r="A13" s="155"/>
      <c r="B13" s="161"/>
      <c r="C13" s="157"/>
      <c r="D13" s="158"/>
      <c r="E13" s="159">
        <f t="shared" ref="E13:G13" si="1">E12*$C$12</f>
        <v>14028.18254016</v>
      </c>
      <c r="F13" s="159">
        <f t="shared" si="1"/>
        <v>3507.04563504</v>
      </c>
      <c r="G13" s="160">
        <f t="shared" si="1"/>
        <v>17535.228175199998</v>
      </c>
    </row>
    <row r="14" spans="1:8" x14ac:dyDescent="0.25">
      <c r="A14" s="149">
        <v>3</v>
      </c>
      <c r="B14" s="162" t="s">
        <v>24</v>
      </c>
      <c r="C14" s="151">
        <f>ORÇAMENTO!I30</f>
        <v>390894.60537749995</v>
      </c>
      <c r="D14" s="152">
        <f>C14/$C$24</f>
        <v>0.76648689470719189</v>
      </c>
      <c r="E14" s="153">
        <v>0.5</v>
      </c>
      <c r="F14" s="153">
        <v>0.5</v>
      </c>
      <c r="G14" s="154">
        <f>SUM(E14:F14)</f>
        <v>1</v>
      </c>
    </row>
    <row r="15" spans="1:8" x14ac:dyDescent="0.25">
      <c r="A15" s="155"/>
      <c r="B15" s="161"/>
      <c r="C15" s="157"/>
      <c r="D15" s="158"/>
      <c r="E15" s="159">
        <f>E14*$C$14</f>
        <v>195447.30268874997</v>
      </c>
      <c r="F15" s="159">
        <f>F14*$C$14</f>
        <v>195447.30268874997</v>
      </c>
      <c r="G15" s="160">
        <f>G14*$C$14</f>
        <v>390894.60537749995</v>
      </c>
    </row>
    <row r="16" spans="1:8" x14ac:dyDescent="0.25">
      <c r="A16" s="149">
        <v>4</v>
      </c>
      <c r="B16" s="162" t="s">
        <v>12</v>
      </c>
      <c r="C16" s="151">
        <f>ORÇAMENTO!I42</f>
        <v>53998.302839999989</v>
      </c>
      <c r="D16" s="152">
        <f>C16/$C$24</f>
        <v>0.10588273896315199</v>
      </c>
      <c r="E16" s="153">
        <v>0.7</v>
      </c>
      <c r="F16" s="153">
        <v>0.3</v>
      </c>
      <c r="G16" s="154">
        <f>SUM(E16:F16)</f>
        <v>1</v>
      </c>
    </row>
    <row r="17" spans="1:7" x14ac:dyDescent="0.25">
      <c r="A17" s="155"/>
      <c r="B17" s="161"/>
      <c r="C17" s="157"/>
      <c r="D17" s="158"/>
      <c r="E17" s="159">
        <f>E16*$C$16</f>
        <v>37798.811987999987</v>
      </c>
      <c r="F17" s="159">
        <f>F16*$C$16</f>
        <v>16199.490851999995</v>
      </c>
      <c r="G17" s="160">
        <f>G16*$C$16</f>
        <v>53998.302839999989</v>
      </c>
    </row>
    <row r="18" spans="1:7" x14ac:dyDescent="0.25">
      <c r="A18" s="149">
        <v>5</v>
      </c>
      <c r="B18" s="162" t="s">
        <v>13</v>
      </c>
      <c r="C18" s="151">
        <f>ORÇAMENTO!I49</f>
        <v>14071.540799999999</v>
      </c>
      <c r="D18" s="152">
        <f>C18/$C$24</f>
        <v>2.7592224254723321E-2</v>
      </c>
      <c r="E18" s="153">
        <v>0</v>
      </c>
      <c r="F18" s="153">
        <v>1</v>
      </c>
      <c r="G18" s="154">
        <f>SUM(E18:F18)</f>
        <v>1</v>
      </c>
    </row>
    <row r="19" spans="1:7" x14ac:dyDescent="0.25">
      <c r="A19" s="155"/>
      <c r="B19" s="161"/>
      <c r="C19" s="157"/>
      <c r="D19" s="158"/>
      <c r="E19" s="159">
        <f>E18*$C$18</f>
        <v>0</v>
      </c>
      <c r="F19" s="159">
        <f>F18*$C$18</f>
        <v>14071.540799999999</v>
      </c>
      <c r="G19" s="160">
        <f>G18*$C$18</f>
        <v>14071.540799999999</v>
      </c>
    </row>
    <row r="20" spans="1:7" x14ac:dyDescent="0.25">
      <c r="A20" s="149">
        <v>6</v>
      </c>
      <c r="B20" s="162" t="s">
        <v>114</v>
      </c>
      <c r="C20" s="151">
        <f>ORÇAMENTO!I56</f>
        <v>24290.315999999999</v>
      </c>
      <c r="D20" s="152">
        <f>C20/$C$24</f>
        <v>4.7629741178740991E-2</v>
      </c>
      <c r="E20" s="153">
        <v>0.5</v>
      </c>
      <c r="F20" s="153">
        <v>0.5</v>
      </c>
      <c r="G20" s="154">
        <f>SUM(E20:F20)</f>
        <v>1</v>
      </c>
    </row>
    <row r="21" spans="1:7" x14ac:dyDescent="0.25">
      <c r="A21" s="155"/>
      <c r="B21" s="161"/>
      <c r="C21" s="157"/>
      <c r="D21" s="158"/>
      <c r="E21" s="159">
        <f>E20*$C$20</f>
        <v>12145.157999999999</v>
      </c>
      <c r="F21" s="159">
        <f>F20*$C$20</f>
        <v>12145.157999999999</v>
      </c>
      <c r="G21" s="160">
        <f>G20*$C$20</f>
        <v>24290.315999999999</v>
      </c>
    </row>
    <row r="22" spans="1:7" x14ac:dyDescent="0.25">
      <c r="A22" s="149">
        <v>7</v>
      </c>
      <c r="B22" s="162" t="s">
        <v>14</v>
      </c>
      <c r="C22" s="151">
        <f>ORÇAMENTO!I63</f>
        <v>6842.2188000000006</v>
      </c>
      <c r="D22" s="152">
        <f>C22/$C$24</f>
        <v>1.3416585874482481E-2</v>
      </c>
      <c r="E22" s="153">
        <v>0</v>
      </c>
      <c r="F22" s="153">
        <v>1</v>
      </c>
      <c r="G22" s="154">
        <f>SUM(E22:F22)</f>
        <v>1</v>
      </c>
    </row>
    <row r="23" spans="1:7" x14ac:dyDescent="0.25">
      <c r="A23" s="155"/>
      <c r="B23" s="161"/>
      <c r="C23" s="157"/>
      <c r="D23" s="158"/>
      <c r="E23" s="159">
        <f>E22*$C$22</f>
        <v>0</v>
      </c>
      <c r="F23" s="159">
        <f>F22*$C$22</f>
        <v>6842.2188000000006</v>
      </c>
      <c r="G23" s="160">
        <f>G22*$C$22</f>
        <v>6842.2188000000006</v>
      </c>
    </row>
    <row r="24" spans="1:7" ht="15.75" thickBot="1" x14ac:dyDescent="0.3">
      <c r="A24" s="281" t="s">
        <v>106</v>
      </c>
      <c r="B24" s="282"/>
      <c r="C24" s="163">
        <f>SUM(C10:C23)</f>
        <v>509982.11199269991</v>
      </c>
      <c r="D24" s="164">
        <f>SUM(D10:D23)</f>
        <v>1</v>
      </c>
      <c r="E24" s="165">
        <f>SUM(E23,E21,E19,E17,E15,E13,E11)</f>
        <v>260594.40521690997</v>
      </c>
      <c r="F24" s="165">
        <f>SUM(F23,F21,F19,F17,F15,F13,F11)</f>
        <v>249387.70677578999</v>
      </c>
      <c r="G24" s="165">
        <f>SUM(G23,G21,G19,G17,G15,G13,G11)</f>
        <v>509982.11199269997</v>
      </c>
    </row>
    <row r="25" spans="1:7" x14ac:dyDescent="0.25">
      <c r="A25" s="141"/>
      <c r="B25" s="141"/>
      <c r="C25" s="166"/>
      <c r="D25" s="141"/>
      <c r="E25" s="167">
        <f>E24/$C$24</f>
        <v>0.51098734463188433</v>
      </c>
      <c r="F25" s="168">
        <f>F24/$C$24</f>
        <v>0.48901265536811578</v>
      </c>
      <c r="G25" s="169">
        <f>G24/$C$24</f>
        <v>1.0000000000000002</v>
      </c>
    </row>
    <row r="26" spans="1:7" ht="15.75" thickBot="1" x14ac:dyDescent="0.3">
      <c r="A26" s="141"/>
      <c r="B26" s="141"/>
      <c r="C26" s="166"/>
      <c r="D26" s="141"/>
      <c r="E26" s="142"/>
      <c r="F26" s="143"/>
      <c r="G26" s="144"/>
    </row>
    <row r="29" spans="1:7" x14ac:dyDescent="0.25">
      <c r="F29" s="128"/>
    </row>
    <row r="32" spans="1:7" ht="15.75" x14ac:dyDescent="0.25">
      <c r="A32" s="229" t="s">
        <v>33</v>
      </c>
      <c r="B32" s="229"/>
      <c r="C32" s="229"/>
      <c r="D32" s="229"/>
    </row>
    <row r="33" spans="1:4" ht="15.75" x14ac:dyDescent="0.25">
      <c r="A33" s="229" t="s">
        <v>34</v>
      </c>
      <c r="B33" s="229"/>
      <c r="C33" s="11"/>
      <c r="D33" s="11"/>
    </row>
    <row r="34" spans="1:4" ht="15.75" x14ac:dyDescent="0.25">
      <c r="A34" s="229" t="s">
        <v>62</v>
      </c>
      <c r="B34" s="229"/>
      <c r="C34" s="229"/>
      <c r="D34" s="229"/>
    </row>
  </sheetData>
  <mergeCells count="12">
    <mergeCell ref="A3:G3"/>
    <mergeCell ref="A4:G4"/>
    <mergeCell ref="B6:C6"/>
    <mergeCell ref="D2:G2"/>
    <mergeCell ref="D1:G1"/>
    <mergeCell ref="F7:G7"/>
    <mergeCell ref="B7:E7"/>
    <mergeCell ref="D5:G5"/>
    <mergeCell ref="A34:D34"/>
    <mergeCell ref="A32:D32"/>
    <mergeCell ref="A33:B33"/>
    <mergeCell ref="A24:B24"/>
  </mergeCells>
  <conditionalFormatting sqref="E10:F10">
    <cfRule type="cellIs" dxfId="6" priority="448" operator="greaterThan">
      <formula>0</formula>
    </cfRule>
  </conditionalFormatting>
  <conditionalFormatting sqref="E12:F12">
    <cfRule type="cellIs" dxfId="5" priority="6" operator="greaterThan">
      <formula>0</formula>
    </cfRule>
  </conditionalFormatting>
  <conditionalFormatting sqref="E14:F14">
    <cfRule type="cellIs" dxfId="4" priority="5" operator="greaterThan">
      <formula>0</formula>
    </cfRule>
  </conditionalFormatting>
  <conditionalFormatting sqref="E16:F16">
    <cfRule type="cellIs" dxfId="3" priority="4" operator="greaterThan">
      <formula>0</formula>
    </cfRule>
  </conditionalFormatting>
  <conditionalFormatting sqref="E18:F18">
    <cfRule type="cellIs" dxfId="2" priority="3" operator="greaterThan">
      <formula>0</formula>
    </cfRule>
  </conditionalFormatting>
  <conditionalFormatting sqref="E20:F20">
    <cfRule type="cellIs" dxfId="1" priority="2" operator="greaterThan">
      <formula>0</formula>
    </cfRule>
  </conditionalFormatting>
  <conditionalFormatting sqref="E22:F22">
    <cfRule type="cellIs" dxfId="0" priority="1" operator="greaterThan">
      <formula>0</formula>
    </cfRule>
  </conditionalFormatting>
  <pageMargins left="0.51181102362204722" right="0.51181102362204722" top="0.78740157480314965" bottom="0.78740157480314965" header="0.31496062992125984" footer="0.31496062992125984"/>
  <pageSetup paperSize="9" scale="85" orientation="landscape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94"/>
  <sheetViews>
    <sheetView workbookViewId="0">
      <selection activeCell="E24" sqref="E24:I24"/>
    </sheetView>
  </sheetViews>
  <sheetFormatPr defaultRowHeight="15" x14ac:dyDescent="0.25"/>
  <cols>
    <col min="1" max="1" width="14.140625" bestFit="1" customWidth="1"/>
    <col min="2" max="2" width="69.140625" customWidth="1"/>
    <col min="3" max="3" width="9.140625" bestFit="1" customWidth="1"/>
    <col min="4" max="4" width="8.140625" bestFit="1" customWidth="1"/>
    <col min="5" max="5" width="13.42578125" customWidth="1"/>
    <col min="6" max="6" width="12.7109375" customWidth="1"/>
    <col min="7" max="7" width="12.140625" customWidth="1"/>
    <col min="8" max="8" width="13.28515625" customWidth="1"/>
    <col min="9" max="9" width="10.5703125" customWidth="1"/>
  </cols>
  <sheetData>
    <row r="1" spans="1:10" ht="19.5" customHeight="1" x14ac:dyDescent="0.3">
      <c r="A1" s="12"/>
      <c r="B1" s="13"/>
      <c r="C1" s="13"/>
      <c r="D1" s="13"/>
      <c r="E1" s="13"/>
      <c r="F1" s="213" t="s">
        <v>35</v>
      </c>
      <c r="G1" s="213"/>
      <c r="H1" s="213"/>
      <c r="I1" s="214"/>
    </row>
    <row r="2" spans="1:10" ht="32.25" customHeight="1" x14ac:dyDescent="0.3">
      <c r="A2" s="15"/>
      <c r="B2" s="16"/>
      <c r="C2" s="16"/>
      <c r="D2" s="16"/>
      <c r="E2" s="16"/>
      <c r="F2" s="215" t="s">
        <v>113</v>
      </c>
      <c r="G2" s="215"/>
      <c r="H2" s="215"/>
      <c r="I2" s="216"/>
    </row>
    <row r="3" spans="1:10" ht="18" customHeight="1" x14ac:dyDescent="0.25">
      <c r="A3" s="225" t="s">
        <v>260</v>
      </c>
      <c r="B3" s="226"/>
      <c r="C3" s="226"/>
      <c r="D3" s="226"/>
      <c r="E3" s="226"/>
      <c r="F3" s="226"/>
      <c r="G3" s="226"/>
      <c r="H3" s="226"/>
      <c r="I3" s="227"/>
    </row>
    <row r="4" spans="1:10" ht="15.75" customHeight="1" x14ac:dyDescent="0.25">
      <c r="A4" s="217" t="s">
        <v>285</v>
      </c>
      <c r="B4" s="218"/>
      <c r="C4" s="218"/>
      <c r="D4" s="218"/>
      <c r="E4" s="218"/>
      <c r="F4" s="218"/>
      <c r="G4" s="218"/>
      <c r="H4" s="218"/>
      <c r="I4" s="219"/>
    </row>
    <row r="5" spans="1:10" x14ac:dyDescent="0.25">
      <c r="A5" s="126" t="s">
        <v>15</v>
      </c>
      <c r="B5" s="125" t="s">
        <v>181</v>
      </c>
      <c r="C5" s="7"/>
      <c r="D5" s="7"/>
      <c r="E5" s="7"/>
      <c r="F5" s="7"/>
      <c r="G5" s="223" t="s">
        <v>63</v>
      </c>
      <c r="H5" s="223"/>
      <c r="I5" s="224"/>
    </row>
    <row r="6" spans="1:10" x14ac:dyDescent="0.25">
      <c r="A6" s="127" t="s">
        <v>16</v>
      </c>
      <c r="B6" s="228" t="s">
        <v>180</v>
      </c>
      <c r="C6" s="228"/>
      <c r="D6" s="228"/>
      <c r="E6" s="228"/>
      <c r="F6" s="228"/>
      <c r="G6" s="221"/>
      <c r="H6" s="221"/>
      <c r="I6" s="222"/>
    </row>
    <row r="7" spans="1:10" x14ac:dyDescent="0.25">
      <c r="A7" s="127" t="s">
        <v>17</v>
      </c>
      <c r="B7" s="228" t="s">
        <v>182</v>
      </c>
      <c r="C7" s="228"/>
      <c r="D7" s="228"/>
      <c r="E7" s="228"/>
      <c r="F7" s="228"/>
      <c r="G7" s="221" t="s">
        <v>277</v>
      </c>
      <c r="H7" s="221"/>
      <c r="I7" s="222"/>
    </row>
    <row r="8" spans="1:10" x14ac:dyDescent="0.25">
      <c r="A8" s="83" t="s">
        <v>9</v>
      </c>
      <c r="B8" s="83" t="s">
        <v>0</v>
      </c>
      <c r="C8" s="83" t="s">
        <v>1</v>
      </c>
      <c r="D8" s="84" t="s">
        <v>2</v>
      </c>
      <c r="E8" s="84"/>
      <c r="F8" s="84"/>
      <c r="G8" s="84"/>
      <c r="H8" s="85"/>
      <c r="I8" s="85"/>
      <c r="J8" s="1"/>
    </row>
    <row r="9" spans="1:10" x14ac:dyDescent="0.25">
      <c r="A9" s="86"/>
      <c r="B9" s="87"/>
      <c r="C9" s="86"/>
      <c r="D9" s="88"/>
      <c r="E9" s="89"/>
      <c r="F9" s="89"/>
      <c r="G9" s="90"/>
      <c r="H9" s="91"/>
      <c r="I9" s="91"/>
    </row>
    <row r="10" spans="1:10" x14ac:dyDescent="0.25">
      <c r="A10" s="92">
        <v>1</v>
      </c>
      <c r="B10" s="93" t="s">
        <v>125</v>
      </c>
      <c r="C10" s="94"/>
      <c r="D10" s="95"/>
      <c r="E10" s="101"/>
      <c r="F10" s="101"/>
      <c r="G10" s="97"/>
      <c r="H10" s="96"/>
      <c r="I10" s="97"/>
    </row>
    <row r="11" spans="1:10" x14ac:dyDescent="0.25">
      <c r="A11" s="73"/>
      <c r="B11" s="87"/>
      <c r="C11" s="86"/>
      <c r="D11" s="77"/>
      <c r="E11" s="77"/>
      <c r="F11" s="77"/>
      <c r="G11" s="82"/>
      <c r="H11" s="98"/>
      <c r="I11" s="82"/>
    </row>
    <row r="12" spans="1:10" x14ac:dyDescent="0.25">
      <c r="A12" s="57" t="s">
        <v>27</v>
      </c>
      <c r="B12" s="58" t="s">
        <v>264</v>
      </c>
      <c r="C12" s="73"/>
      <c r="D12" s="65"/>
      <c r="E12" s="65"/>
      <c r="F12" s="65"/>
      <c r="G12" s="66"/>
      <c r="H12" s="99"/>
      <c r="I12" s="57"/>
    </row>
    <row r="13" spans="1:10" ht="25.5" x14ac:dyDescent="0.25">
      <c r="A13" s="62" t="s">
        <v>261</v>
      </c>
      <c r="B13" s="63" t="s">
        <v>262</v>
      </c>
      <c r="C13" s="62" t="s">
        <v>3</v>
      </c>
      <c r="D13" s="64">
        <v>6.25</v>
      </c>
      <c r="E13" s="283" t="s">
        <v>263</v>
      </c>
      <c r="F13" s="283"/>
      <c r="G13" s="283"/>
      <c r="H13" s="283"/>
      <c r="I13" s="283"/>
      <c r="J13" s="32"/>
    </row>
    <row r="14" spans="1:10" x14ac:dyDescent="0.25">
      <c r="A14" s="62"/>
      <c r="B14" s="63"/>
      <c r="C14" s="62"/>
      <c r="D14" s="64"/>
      <c r="E14" s="68"/>
      <c r="F14" s="68"/>
      <c r="G14" s="68"/>
      <c r="H14" s="68"/>
      <c r="I14" s="68"/>
      <c r="J14" s="32"/>
    </row>
    <row r="15" spans="1:10" x14ac:dyDescent="0.25">
      <c r="A15" s="92">
        <v>2</v>
      </c>
      <c r="B15" s="100" t="s">
        <v>157</v>
      </c>
      <c r="C15" s="92"/>
      <c r="D15" s="101"/>
      <c r="E15" s="173"/>
      <c r="F15" s="173"/>
      <c r="G15" s="173"/>
      <c r="H15" s="173"/>
      <c r="I15" s="173"/>
      <c r="J15" s="32"/>
    </row>
    <row r="16" spans="1:10" ht="15" customHeight="1" x14ac:dyDescent="0.25">
      <c r="A16" s="62"/>
      <c r="B16" s="63"/>
      <c r="C16" s="62"/>
      <c r="D16" s="64"/>
      <c r="E16" s="68"/>
      <c r="F16" s="68"/>
      <c r="G16" s="68"/>
      <c r="H16" s="68"/>
      <c r="I16" s="68"/>
      <c r="J16" s="32"/>
    </row>
    <row r="17" spans="1:10" x14ac:dyDescent="0.25">
      <c r="A17" s="172" t="s">
        <v>236</v>
      </c>
      <c r="B17" s="59" t="s">
        <v>161</v>
      </c>
      <c r="C17" s="108"/>
      <c r="D17" s="64"/>
      <c r="E17" s="129"/>
      <c r="F17" s="129"/>
      <c r="G17" s="129"/>
      <c r="H17" s="129"/>
      <c r="I17" s="129"/>
      <c r="J17" s="32"/>
    </row>
    <row r="18" spans="1:10" ht="38.25" x14ac:dyDescent="0.25">
      <c r="A18" s="182" t="s">
        <v>252</v>
      </c>
      <c r="B18" s="183" t="s">
        <v>160</v>
      </c>
      <c r="C18" s="62" t="s">
        <v>3</v>
      </c>
      <c r="D18" s="64">
        <v>1300.17</v>
      </c>
      <c r="E18" s="283" t="s">
        <v>255</v>
      </c>
      <c r="F18" s="283"/>
      <c r="G18" s="283"/>
      <c r="H18" s="283"/>
      <c r="I18" s="283"/>
      <c r="J18" s="32"/>
    </row>
    <row r="19" spans="1:10" x14ac:dyDescent="0.25">
      <c r="A19" s="172" t="s">
        <v>237</v>
      </c>
      <c r="B19" s="59" t="s">
        <v>163</v>
      </c>
      <c r="C19" s="108"/>
      <c r="D19" s="64"/>
      <c r="E19" s="129"/>
      <c r="F19" s="129"/>
      <c r="G19" s="129"/>
      <c r="H19" s="129"/>
      <c r="I19" s="129"/>
      <c r="J19" s="32"/>
    </row>
    <row r="20" spans="1:10" ht="15" customHeight="1" x14ac:dyDescent="0.25">
      <c r="A20" s="182" t="s">
        <v>253</v>
      </c>
      <c r="B20" s="183" t="s">
        <v>162</v>
      </c>
      <c r="C20" s="62" t="s">
        <v>3</v>
      </c>
      <c r="D20" s="64">
        <v>290.89</v>
      </c>
      <c r="E20" s="283" t="s">
        <v>273</v>
      </c>
      <c r="F20" s="283"/>
      <c r="G20" s="283"/>
      <c r="H20" s="283"/>
      <c r="I20" s="283"/>
      <c r="J20" s="32"/>
    </row>
    <row r="21" spans="1:10" x14ac:dyDescent="0.25">
      <c r="A21" s="172" t="s">
        <v>238</v>
      </c>
      <c r="B21" s="59" t="s">
        <v>165</v>
      </c>
      <c r="C21" s="108"/>
      <c r="D21" s="64"/>
      <c r="E21" s="129"/>
      <c r="F21" s="129"/>
      <c r="G21" s="129"/>
      <c r="H21" s="129"/>
      <c r="I21" s="129"/>
      <c r="J21" s="32"/>
    </row>
    <row r="22" spans="1:10" ht="15" customHeight="1" x14ac:dyDescent="0.25">
      <c r="A22" s="182" t="s">
        <v>243</v>
      </c>
      <c r="B22" s="183" t="s">
        <v>165</v>
      </c>
      <c r="C22" s="62" t="s">
        <v>6</v>
      </c>
      <c r="D22" s="64">
        <v>287.72000000000003</v>
      </c>
      <c r="E22" s="283" t="s">
        <v>235</v>
      </c>
      <c r="F22" s="283"/>
      <c r="G22" s="283"/>
      <c r="H22" s="283"/>
      <c r="I22" s="283"/>
      <c r="J22" s="32"/>
    </row>
    <row r="23" spans="1:10" x14ac:dyDescent="0.25">
      <c r="A23" s="73" t="s">
        <v>239</v>
      </c>
      <c r="B23" s="81" t="s">
        <v>126</v>
      </c>
      <c r="C23" s="72"/>
      <c r="D23" s="76"/>
      <c r="E23" s="68"/>
      <c r="F23" s="68"/>
      <c r="G23" s="68"/>
      <c r="H23" s="68"/>
      <c r="I23" s="68"/>
      <c r="J23" s="32"/>
    </row>
    <row r="24" spans="1:10" ht="36" customHeight="1" x14ac:dyDescent="0.25">
      <c r="A24" s="72" t="s">
        <v>244</v>
      </c>
      <c r="B24" s="75" t="s">
        <v>248</v>
      </c>
      <c r="C24" s="62" t="s">
        <v>4</v>
      </c>
      <c r="D24" s="64">
        <v>50.86</v>
      </c>
      <c r="E24" s="283" t="s">
        <v>271</v>
      </c>
      <c r="F24" s="283"/>
      <c r="G24" s="283"/>
      <c r="H24" s="283"/>
      <c r="I24" s="283"/>
      <c r="J24" s="32"/>
    </row>
    <row r="25" spans="1:10" x14ac:dyDescent="0.25">
      <c r="A25" s="57" t="s">
        <v>240</v>
      </c>
      <c r="B25" s="58" t="s">
        <v>108</v>
      </c>
      <c r="C25" s="62"/>
      <c r="D25" s="64"/>
      <c r="E25" s="68"/>
      <c r="F25" s="68"/>
      <c r="G25" s="68"/>
      <c r="H25" s="68"/>
      <c r="I25" s="68"/>
      <c r="J25" s="32"/>
    </row>
    <row r="26" spans="1:10" ht="32.25" customHeight="1" x14ac:dyDescent="0.25">
      <c r="A26" s="62" t="s">
        <v>242</v>
      </c>
      <c r="B26" s="63" t="s">
        <v>109</v>
      </c>
      <c r="C26" s="62" t="s">
        <v>110</v>
      </c>
      <c r="D26" s="64">
        <v>508.56</v>
      </c>
      <c r="E26" s="283" t="s">
        <v>272</v>
      </c>
      <c r="F26" s="283"/>
      <c r="G26" s="283"/>
      <c r="H26" s="283"/>
      <c r="I26" s="283"/>
      <c r="J26" s="32"/>
    </row>
    <row r="27" spans="1:10" x14ac:dyDescent="0.25">
      <c r="A27" s="106" t="s">
        <v>241</v>
      </c>
      <c r="B27" s="107" t="s">
        <v>156</v>
      </c>
      <c r="C27" s="108"/>
      <c r="D27" s="109"/>
      <c r="E27" s="68"/>
      <c r="F27" s="68"/>
      <c r="G27" s="68"/>
      <c r="H27" s="68"/>
      <c r="I27" s="68"/>
      <c r="J27" s="32"/>
    </row>
    <row r="28" spans="1:10" ht="29.25" customHeight="1" x14ac:dyDescent="0.25">
      <c r="A28" s="182" t="s">
        <v>254</v>
      </c>
      <c r="B28" s="183" t="s">
        <v>107</v>
      </c>
      <c r="C28" s="108" t="s">
        <v>4</v>
      </c>
      <c r="D28" s="64">
        <v>50.86</v>
      </c>
      <c r="E28" s="283" t="s">
        <v>271</v>
      </c>
      <c r="F28" s="283"/>
      <c r="G28" s="283"/>
      <c r="H28" s="283"/>
      <c r="I28" s="283"/>
      <c r="J28" s="32"/>
    </row>
    <row r="29" spans="1:10" x14ac:dyDescent="0.25">
      <c r="A29" s="72"/>
      <c r="B29" s="75"/>
      <c r="C29" s="72"/>
      <c r="D29" s="76"/>
      <c r="E29" s="68"/>
      <c r="F29" s="68"/>
      <c r="G29" s="68"/>
      <c r="H29" s="68"/>
      <c r="I29" s="68"/>
      <c r="J29" s="32"/>
    </row>
    <row r="30" spans="1:10" x14ac:dyDescent="0.25">
      <c r="A30" s="92">
        <v>3</v>
      </c>
      <c r="B30" s="100" t="s">
        <v>24</v>
      </c>
      <c r="C30" s="102"/>
      <c r="D30" s="103"/>
      <c r="E30" s="173"/>
      <c r="F30" s="173"/>
      <c r="G30" s="173"/>
      <c r="H30" s="173"/>
      <c r="I30" s="173"/>
      <c r="J30" s="32"/>
    </row>
    <row r="31" spans="1:10" x14ac:dyDescent="0.25">
      <c r="A31" s="72"/>
      <c r="B31" s="75"/>
      <c r="C31" s="72"/>
      <c r="D31" s="76"/>
      <c r="E31" s="68"/>
      <c r="F31" s="68"/>
      <c r="G31" s="68"/>
      <c r="H31" s="68"/>
      <c r="I31" s="68"/>
      <c r="J31" s="32"/>
    </row>
    <row r="32" spans="1:10" x14ac:dyDescent="0.25">
      <c r="A32" s="57" t="s">
        <v>176</v>
      </c>
      <c r="B32" s="58" t="s">
        <v>60</v>
      </c>
      <c r="C32" s="58"/>
      <c r="D32" s="59"/>
      <c r="E32" s="68"/>
      <c r="F32" s="68"/>
      <c r="G32" s="68"/>
      <c r="H32" s="68"/>
      <c r="I32" s="68"/>
      <c r="J32" s="32"/>
    </row>
    <row r="33" spans="1:10" ht="38.25" x14ac:dyDescent="0.25">
      <c r="A33" s="62" t="s">
        <v>215</v>
      </c>
      <c r="B33" s="63" t="s">
        <v>139</v>
      </c>
      <c r="C33" s="62" t="s">
        <v>3</v>
      </c>
      <c r="D33" s="64">
        <v>1300.17</v>
      </c>
      <c r="E33" s="283" t="s">
        <v>255</v>
      </c>
      <c r="F33" s="283"/>
      <c r="G33" s="283"/>
      <c r="H33" s="283"/>
      <c r="I33" s="283"/>
      <c r="J33" s="32"/>
    </row>
    <row r="34" spans="1:10" x14ac:dyDescent="0.25">
      <c r="A34" s="57" t="s">
        <v>177</v>
      </c>
      <c r="B34" s="58" t="s">
        <v>148</v>
      </c>
      <c r="C34" s="62"/>
      <c r="D34" s="65"/>
      <c r="E34" s="68"/>
      <c r="F34" s="68"/>
      <c r="G34" s="68"/>
      <c r="H34" s="68"/>
      <c r="I34" s="68"/>
      <c r="J34" s="32"/>
    </row>
    <row r="35" spans="1:10" ht="15" customHeight="1" x14ac:dyDescent="0.25">
      <c r="A35" s="62" t="s">
        <v>231</v>
      </c>
      <c r="B35" s="63" t="s">
        <v>149</v>
      </c>
      <c r="C35" s="62" t="s">
        <v>6</v>
      </c>
      <c r="D35" s="65">
        <v>83.75</v>
      </c>
      <c r="E35" s="283" t="s">
        <v>256</v>
      </c>
      <c r="F35" s="283"/>
      <c r="G35" s="283"/>
      <c r="H35" s="283"/>
      <c r="I35" s="283"/>
      <c r="J35" s="32"/>
    </row>
    <row r="36" spans="1:10" x14ac:dyDescent="0.25">
      <c r="A36" s="57" t="s">
        <v>178</v>
      </c>
      <c r="B36" s="58" t="s">
        <v>28</v>
      </c>
      <c r="C36" s="62"/>
      <c r="D36" s="64"/>
      <c r="E36" s="68"/>
      <c r="F36" s="68"/>
      <c r="G36" s="68"/>
      <c r="H36" s="68"/>
      <c r="I36" s="68"/>
      <c r="J36" s="32"/>
    </row>
    <row r="37" spans="1:10" ht="15" customHeight="1" x14ac:dyDescent="0.25">
      <c r="A37" s="62" t="s">
        <v>232</v>
      </c>
      <c r="B37" s="63" t="s">
        <v>217</v>
      </c>
      <c r="C37" s="62" t="s">
        <v>6</v>
      </c>
      <c r="D37" s="64">
        <v>40.26</v>
      </c>
      <c r="E37" s="283" t="s">
        <v>257</v>
      </c>
      <c r="F37" s="283"/>
      <c r="G37" s="283"/>
      <c r="H37" s="283"/>
      <c r="I37" s="283"/>
      <c r="J37" s="32"/>
    </row>
    <row r="38" spans="1:10" x14ac:dyDescent="0.25">
      <c r="A38" s="57" t="s">
        <v>179</v>
      </c>
      <c r="B38" s="58" t="s">
        <v>29</v>
      </c>
      <c r="C38" s="62"/>
      <c r="D38" s="64"/>
      <c r="E38" s="68"/>
      <c r="F38" s="68"/>
      <c r="G38" s="68"/>
      <c r="H38" s="68"/>
      <c r="I38" s="68"/>
      <c r="J38" s="32"/>
    </row>
    <row r="39" spans="1:10" ht="25.5" customHeight="1" x14ac:dyDescent="0.25">
      <c r="A39" s="62" t="s">
        <v>233</v>
      </c>
      <c r="B39" s="63" t="s">
        <v>61</v>
      </c>
      <c r="C39" s="62" t="s">
        <v>6</v>
      </c>
      <c r="D39" s="64">
        <v>212.16</v>
      </c>
      <c r="E39" s="283" t="s">
        <v>270</v>
      </c>
      <c r="F39" s="283"/>
      <c r="G39" s="283"/>
      <c r="H39" s="283"/>
      <c r="I39" s="283"/>
      <c r="J39" s="32"/>
    </row>
    <row r="40" spans="1:10" ht="15" customHeight="1" x14ac:dyDescent="0.25">
      <c r="A40" s="62" t="s">
        <v>234</v>
      </c>
      <c r="B40" s="63" t="s">
        <v>227</v>
      </c>
      <c r="C40" s="62" t="s">
        <v>6</v>
      </c>
      <c r="D40" s="65">
        <v>35.299999999999997</v>
      </c>
      <c r="E40" s="283" t="s">
        <v>258</v>
      </c>
      <c r="F40" s="283"/>
      <c r="G40" s="283"/>
      <c r="H40" s="283"/>
      <c r="I40" s="283"/>
      <c r="J40" s="32"/>
    </row>
    <row r="41" spans="1:10" x14ac:dyDescent="0.25">
      <c r="A41" s="72"/>
      <c r="B41" s="75"/>
      <c r="C41" s="72"/>
      <c r="D41" s="76"/>
      <c r="E41" s="68"/>
      <c r="F41" s="68"/>
      <c r="G41" s="68"/>
      <c r="H41" s="68"/>
      <c r="I41" s="68"/>
      <c r="J41" s="32"/>
    </row>
    <row r="42" spans="1:10" x14ac:dyDescent="0.25">
      <c r="A42" s="92">
        <v>4</v>
      </c>
      <c r="B42" s="100" t="s">
        <v>12</v>
      </c>
      <c r="C42" s="102"/>
      <c r="D42" s="103"/>
      <c r="E42" s="173"/>
      <c r="F42" s="173"/>
      <c r="G42" s="173"/>
      <c r="H42" s="173"/>
      <c r="I42" s="173"/>
      <c r="J42" s="32"/>
    </row>
    <row r="43" spans="1:10" x14ac:dyDescent="0.25">
      <c r="A43" s="72"/>
      <c r="B43" s="75"/>
      <c r="C43" s="72"/>
      <c r="D43" s="76"/>
      <c r="E43" s="68"/>
      <c r="F43" s="68"/>
      <c r="G43" s="68"/>
      <c r="H43" s="68"/>
      <c r="I43" s="68"/>
      <c r="J43" s="32"/>
    </row>
    <row r="44" spans="1:10" x14ac:dyDescent="0.25">
      <c r="A44" s="57" t="s">
        <v>211</v>
      </c>
      <c r="B44" s="58" t="s">
        <v>205</v>
      </c>
      <c r="C44" s="58"/>
      <c r="D44" s="59"/>
      <c r="E44" s="68"/>
      <c r="F44" s="68"/>
      <c r="G44" s="68"/>
      <c r="H44" s="68"/>
      <c r="I44" s="68"/>
      <c r="J44" s="32"/>
    </row>
    <row r="45" spans="1:10" x14ac:dyDescent="0.25">
      <c r="A45" s="62" t="s">
        <v>213</v>
      </c>
      <c r="B45" s="63" t="s">
        <v>203</v>
      </c>
      <c r="C45" s="62" t="s">
        <v>4</v>
      </c>
      <c r="D45" s="64">
        <v>8.73</v>
      </c>
      <c r="E45" s="283" t="s">
        <v>269</v>
      </c>
      <c r="F45" s="283"/>
      <c r="G45" s="283"/>
      <c r="H45" s="283"/>
      <c r="I45" s="283"/>
      <c r="J45" s="32"/>
    </row>
    <row r="46" spans="1:10" x14ac:dyDescent="0.25">
      <c r="A46" s="57" t="s">
        <v>212</v>
      </c>
      <c r="B46" s="58" t="s">
        <v>187</v>
      </c>
      <c r="C46" s="62"/>
      <c r="D46" s="64"/>
      <c r="E46" s="129"/>
      <c r="F46" s="129"/>
      <c r="G46" s="129"/>
      <c r="H46" s="129"/>
      <c r="I46" s="129"/>
      <c r="J46" s="32"/>
    </row>
    <row r="47" spans="1:10" ht="25.5" customHeight="1" x14ac:dyDescent="0.25">
      <c r="A47" s="62" t="s">
        <v>214</v>
      </c>
      <c r="B47" s="63" t="s">
        <v>186</v>
      </c>
      <c r="C47" s="62" t="s">
        <v>3</v>
      </c>
      <c r="D47" s="65">
        <v>290.89</v>
      </c>
      <c r="E47" s="283" t="s">
        <v>273</v>
      </c>
      <c r="F47" s="283"/>
      <c r="G47" s="283"/>
      <c r="H47" s="283"/>
      <c r="I47" s="283"/>
      <c r="J47" s="32"/>
    </row>
    <row r="48" spans="1:10" x14ac:dyDescent="0.25">
      <c r="A48" s="72"/>
      <c r="B48" s="75"/>
      <c r="C48" s="72"/>
      <c r="D48" s="76"/>
      <c r="E48" s="68"/>
      <c r="F48" s="68"/>
      <c r="G48" s="68"/>
      <c r="H48" s="68"/>
      <c r="I48" s="68"/>
      <c r="J48" s="32"/>
    </row>
    <row r="49" spans="1:10" x14ac:dyDescent="0.25">
      <c r="A49" s="92">
        <v>5</v>
      </c>
      <c r="B49" s="100" t="s">
        <v>13</v>
      </c>
      <c r="C49" s="102"/>
      <c r="D49" s="103"/>
      <c r="E49" s="173"/>
      <c r="F49" s="173"/>
      <c r="G49" s="173"/>
      <c r="H49" s="173"/>
      <c r="I49" s="173"/>
      <c r="J49" s="32"/>
    </row>
    <row r="50" spans="1:10" x14ac:dyDescent="0.25">
      <c r="A50" s="72"/>
      <c r="B50" s="75"/>
      <c r="C50" s="72"/>
      <c r="D50" s="76"/>
      <c r="E50" s="68"/>
      <c r="F50" s="68"/>
      <c r="G50" s="68"/>
      <c r="H50" s="68"/>
      <c r="I50" s="68"/>
      <c r="J50" s="32"/>
    </row>
    <row r="51" spans="1:10" x14ac:dyDescent="0.25">
      <c r="A51" s="57" t="s">
        <v>174</v>
      </c>
      <c r="B51" s="58" t="s">
        <v>159</v>
      </c>
      <c r="C51" s="62"/>
      <c r="D51" s="64"/>
      <c r="E51" s="68"/>
      <c r="F51" s="68"/>
      <c r="G51" s="68"/>
      <c r="H51" s="68"/>
      <c r="I51" s="68"/>
      <c r="J51" s="32"/>
    </row>
    <row r="52" spans="1:10" x14ac:dyDescent="0.25">
      <c r="A52" s="62" t="s">
        <v>201</v>
      </c>
      <c r="B52" s="63" t="s">
        <v>22</v>
      </c>
      <c r="C52" s="62" t="s">
        <v>3</v>
      </c>
      <c r="D52" s="64">
        <v>658.78</v>
      </c>
      <c r="E52" s="283" t="s">
        <v>259</v>
      </c>
      <c r="F52" s="283"/>
      <c r="G52" s="283"/>
      <c r="H52" s="283"/>
      <c r="I52" s="283"/>
      <c r="J52" s="32"/>
    </row>
    <row r="53" spans="1:10" x14ac:dyDescent="0.25">
      <c r="A53" s="57" t="s">
        <v>175</v>
      </c>
      <c r="B53" s="58" t="s">
        <v>137</v>
      </c>
      <c r="C53" s="62"/>
      <c r="D53" s="64"/>
      <c r="E53" s="68"/>
      <c r="F53" s="68"/>
      <c r="G53" s="68"/>
      <c r="H53" s="68"/>
      <c r="I53" s="68"/>
      <c r="J53" s="32"/>
    </row>
    <row r="54" spans="1:10" ht="25.5" x14ac:dyDescent="0.25">
      <c r="A54" s="62" t="s">
        <v>202</v>
      </c>
      <c r="B54" s="63" t="s">
        <v>23</v>
      </c>
      <c r="C54" s="62" t="s">
        <v>3</v>
      </c>
      <c r="D54" s="64">
        <v>658.78</v>
      </c>
      <c r="E54" s="283" t="s">
        <v>259</v>
      </c>
      <c r="F54" s="283"/>
      <c r="G54" s="283"/>
      <c r="H54" s="283"/>
      <c r="I54" s="283"/>
      <c r="J54" s="32"/>
    </row>
    <row r="55" spans="1:10" x14ac:dyDescent="0.25">
      <c r="A55" s="62"/>
      <c r="B55" s="63"/>
      <c r="C55" s="62"/>
      <c r="D55" s="64"/>
      <c r="E55" s="68"/>
      <c r="F55" s="68"/>
      <c r="G55" s="68"/>
      <c r="H55" s="68"/>
      <c r="I55" s="68"/>
      <c r="J55" s="32"/>
    </row>
    <row r="56" spans="1:10" x14ac:dyDescent="0.25">
      <c r="A56" s="92">
        <v>6</v>
      </c>
      <c r="B56" s="100" t="s">
        <v>114</v>
      </c>
      <c r="C56" s="102"/>
      <c r="D56" s="103"/>
      <c r="E56" s="173"/>
      <c r="F56" s="173"/>
      <c r="G56" s="173"/>
      <c r="H56" s="173"/>
      <c r="I56" s="173"/>
      <c r="J56" s="32"/>
    </row>
    <row r="57" spans="1:10" x14ac:dyDescent="0.25">
      <c r="A57" s="62"/>
      <c r="B57" s="63"/>
      <c r="C57" s="62"/>
      <c r="D57" s="64"/>
      <c r="E57" s="68"/>
      <c r="F57" s="68"/>
      <c r="G57" s="68"/>
      <c r="H57" s="68"/>
      <c r="I57" s="68"/>
      <c r="J57" s="32"/>
    </row>
    <row r="58" spans="1:10" x14ac:dyDescent="0.25">
      <c r="A58" s="57" t="s">
        <v>172</v>
      </c>
      <c r="B58" s="58" t="s">
        <v>115</v>
      </c>
      <c r="C58" s="58"/>
      <c r="D58" s="64"/>
      <c r="E58" s="68"/>
      <c r="F58" s="68"/>
      <c r="G58" s="68"/>
      <c r="H58" s="68"/>
      <c r="I58" s="68"/>
      <c r="J58" s="32"/>
    </row>
    <row r="59" spans="1:10" x14ac:dyDescent="0.25">
      <c r="A59" s="62" t="s">
        <v>198</v>
      </c>
      <c r="B59" s="63" t="s">
        <v>116</v>
      </c>
      <c r="C59" s="62" t="s">
        <v>5</v>
      </c>
      <c r="D59" s="64">
        <v>38</v>
      </c>
      <c r="E59" s="283" t="s">
        <v>167</v>
      </c>
      <c r="F59" s="283"/>
      <c r="G59" s="283"/>
      <c r="H59" s="283"/>
      <c r="I59" s="283"/>
      <c r="J59" s="32"/>
    </row>
    <row r="60" spans="1:10" x14ac:dyDescent="0.25">
      <c r="A60" s="57" t="s">
        <v>173</v>
      </c>
      <c r="B60" s="58" t="s">
        <v>118</v>
      </c>
      <c r="C60" s="58"/>
      <c r="D60" s="64"/>
      <c r="E60" s="68"/>
      <c r="F60" s="68"/>
      <c r="G60" s="68"/>
      <c r="H60" s="68"/>
      <c r="I60" s="68"/>
      <c r="J60" s="32"/>
    </row>
    <row r="61" spans="1:10" ht="15" customHeight="1" x14ac:dyDescent="0.25">
      <c r="A61" s="62" t="s">
        <v>199</v>
      </c>
      <c r="B61" s="63" t="s">
        <v>119</v>
      </c>
      <c r="C61" s="62" t="s">
        <v>6</v>
      </c>
      <c r="D61" s="64">
        <v>485</v>
      </c>
      <c r="E61" s="283" t="s">
        <v>167</v>
      </c>
      <c r="F61" s="283"/>
      <c r="G61" s="283"/>
      <c r="H61" s="283"/>
      <c r="I61" s="283"/>
      <c r="J61" s="32"/>
    </row>
    <row r="62" spans="1:10" x14ac:dyDescent="0.25">
      <c r="A62" s="62"/>
      <c r="B62" s="63"/>
      <c r="C62" s="62"/>
      <c r="D62" s="64"/>
      <c r="E62" s="68"/>
      <c r="F62" s="68"/>
      <c r="G62" s="68"/>
      <c r="H62" s="68"/>
      <c r="I62" s="68"/>
      <c r="J62" s="32"/>
    </row>
    <row r="63" spans="1:10" x14ac:dyDescent="0.25">
      <c r="A63" s="92">
        <v>7</v>
      </c>
      <c r="B63" s="100" t="s">
        <v>14</v>
      </c>
      <c r="C63" s="102"/>
      <c r="D63" s="103"/>
      <c r="E63" s="173"/>
      <c r="F63" s="173"/>
      <c r="G63" s="173"/>
      <c r="H63" s="173"/>
      <c r="I63" s="173"/>
      <c r="J63" s="32"/>
    </row>
    <row r="64" spans="1:10" ht="15" customHeight="1" x14ac:dyDescent="0.25">
      <c r="A64" s="72"/>
      <c r="B64" s="75"/>
      <c r="C64" s="72"/>
      <c r="D64" s="76"/>
      <c r="E64" s="68"/>
      <c r="F64" s="68"/>
      <c r="G64" s="68"/>
      <c r="H64" s="68"/>
      <c r="I64" s="68"/>
      <c r="J64" s="32"/>
    </row>
    <row r="65" spans="1:10" x14ac:dyDescent="0.25">
      <c r="A65" s="73" t="s">
        <v>168</v>
      </c>
      <c r="B65" s="58" t="s">
        <v>25</v>
      </c>
      <c r="C65" s="72"/>
      <c r="D65" s="64"/>
      <c r="E65" s="68"/>
      <c r="F65" s="68"/>
      <c r="G65" s="68"/>
      <c r="H65" s="68"/>
      <c r="I65" s="68"/>
      <c r="J65" s="32"/>
    </row>
    <row r="66" spans="1:10" ht="25.5" x14ac:dyDescent="0.25">
      <c r="A66" s="72" t="s">
        <v>191</v>
      </c>
      <c r="B66" s="184" t="s">
        <v>134</v>
      </c>
      <c r="C66" s="104" t="s">
        <v>5</v>
      </c>
      <c r="D66" s="64">
        <v>16</v>
      </c>
      <c r="E66" s="283" t="s">
        <v>200</v>
      </c>
      <c r="F66" s="283"/>
      <c r="G66" s="283"/>
      <c r="H66" s="283"/>
      <c r="I66" s="283"/>
      <c r="J66" s="31"/>
    </row>
    <row r="67" spans="1:10" x14ac:dyDescent="0.25">
      <c r="A67" s="73" t="s">
        <v>169</v>
      </c>
      <c r="B67" s="58" t="s">
        <v>135</v>
      </c>
      <c r="C67" s="72"/>
      <c r="D67" s="64"/>
      <c r="E67" s="68"/>
      <c r="F67" s="68"/>
      <c r="G67" s="68"/>
      <c r="H67" s="68"/>
      <c r="I67" s="68"/>
      <c r="J67" s="32"/>
    </row>
    <row r="68" spans="1:10" ht="25.5" customHeight="1" x14ac:dyDescent="0.25">
      <c r="A68" s="72" t="s">
        <v>192</v>
      </c>
      <c r="B68" s="184" t="s">
        <v>130</v>
      </c>
      <c r="C68" s="104" t="s">
        <v>5</v>
      </c>
      <c r="D68" s="64">
        <v>14</v>
      </c>
      <c r="E68" s="283" t="s">
        <v>200</v>
      </c>
      <c r="F68" s="283"/>
      <c r="G68" s="283"/>
      <c r="H68" s="283"/>
      <c r="I68" s="283"/>
      <c r="J68" s="31"/>
    </row>
    <row r="69" spans="1:10" x14ac:dyDescent="0.25">
      <c r="A69" s="73" t="s">
        <v>170</v>
      </c>
      <c r="B69" s="105" t="s">
        <v>127</v>
      </c>
      <c r="C69" s="62"/>
      <c r="D69" s="64"/>
      <c r="E69" s="68"/>
      <c r="F69" s="68"/>
      <c r="G69" s="68"/>
      <c r="H69" s="68"/>
      <c r="I69" s="68"/>
      <c r="J69" s="32"/>
    </row>
    <row r="70" spans="1:10" ht="25.5" x14ac:dyDescent="0.25">
      <c r="A70" s="72" t="s">
        <v>193</v>
      </c>
      <c r="B70" s="185" t="s">
        <v>128</v>
      </c>
      <c r="C70" s="62" t="s">
        <v>6</v>
      </c>
      <c r="D70" s="64">
        <v>73</v>
      </c>
      <c r="E70" s="283" t="s">
        <v>200</v>
      </c>
      <c r="F70" s="283"/>
      <c r="G70" s="283"/>
      <c r="H70" s="283"/>
      <c r="I70" s="283"/>
      <c r="J70" s="31"/>
    </row>
    <row r="71" spans="1:10" ht="25.5" x14ac:dyDescent="0.25">
      <c r="A71" s="72" t="s">
        <v>194</v>
      </c>
      <c r="B71" s="185" t="s">
        <v>129</v>
      </c>
      <c r="C71" s="62" t="s">
        <v>6</v>
      </c>
      <c r="D71" s="64">
        <v>1.5</v>
      </c>
      <c r="E71" s="283" t="s">
        <v>200</v>
      </c>
      <c r="F71" s="283"/>
      <c r="G71" s="283"/>
      <c r="H71" s="283"/>
      <c r="I71" s="283"/>
      <c r="J71" s="31"/>
    </row>
    <row r="72" spans="1:10" x14ac:dyDescent="0.25">
      <c r="A72" s="73" t="s">
        <v>171</v>
      </c>
      <c r="B72" s="105" t="s">
        <v>185</v>
      </c>
      <c r="C72" s="62"/>
      <c r="D72" s="64"/>
      <c r="E72" s="129"/>
      <c r="F72" s="129"/>
      <c r="G72" s="129"/>
      <c r="H72" s="129"/>
      <c r="I72" s="129"/>
      <c r="J72" s="31"/>
    </row>
    <row r="73" spans="1:10" ht="38.25" x14ac:dyDescent="0.25">
      <c r="A73" s="72" t="s">
        <v>195</v>
      </c>
      <c r="B73" s="185" t="s">
        <v>183</v>
      </c>
      <c r="C73" s="104" t="s">
        <v>5</v>
      </c>
      <c r="D73" s="64">
        <v>6</v>
      </c>
      <c r="E73" s="283" t="s">
        <v>200</v>
      </c>
      <c r="F73" s="283"/>
      <c r="G73" s="283"/>
      <c r="H73" s="283"/>
      <c r="I73" s="283"/>
      <c r="J73" s="31"/>
    </row>
    <row r="74" spans="1:10" ht="25.5" customHeight="1" x14ac:dyDescent="0.25">
      <c r="A74" s="73" t="s">
        <v>184</v>
      </c>
      <c r="B74" s="122" t="s">
        <v>131</v>
      </c>
      <c r="C74" s="104"/>
      <c r="D74" s="64"/>
      <c r="E74" s="68"/>
      <c r="F74" s="68"/>
      <c r="G74" s="68"/>
      <c r="H74" s="68"/>
      <c r="I74" s="68"/>
      <c r="J74" s="32"/>
    </row>
    <row r="75" spans="1:10" ht="38.25" x14ac:dyDescent="0.25">
      <c r="A75" s="72" t="s">
        <v>196</v>
      </c>
      <c r="B75" s="184" t="s">
        <v>132</v>
      </c>
      <c r="C75" s="104" t="s">
        <v>5</v>
      </c>
      <c r="D75" s="64">
        <v>6</v>
      </c>
      <c r="E75" s="283" t="s">
        <v>200</v>
      </c>
      <c r="F75" s="283"/>
      <c r="G75" s="283"/>
      <c r="H75" s="283"/>
      <c r="I75" s="283"/>
      <c r="J75" s="31"/>
    </row>
    <row r="76" spans="1:10" ht="38.25" x14ac:dyDescent="0.25">
      <c r="A76" s="72" t="s">
        <v>197</v>
      </c>
      <c r="B76" s="184" t="s">
        <v>133</v>
      </c>
      <c r="C76" s="104" t="s">
        <v>5</v>
      </c>
      <c r="D76" s="64">
        <v>6</v>
      </c>
      <c r="E76" s="283" t="s">
        <v>200</v>
      </c>
      <c r="F76" s="283"/>
      <c r="G76" s="283"/>
      <c r="H76" s="283"/>
      <c r="I76" s="283"/>
      <c r="J76" s="31"/>
    </row>
    <row r="77" spans="1:10" x14ac:dyDescent="0.25">
      <c r="A77" s="73" t="s">
        <v>276</v>
      </c>
      <c r="B77" s="122" t="s">
        <v>274</v>
      </c>
      <c r="C77" s="104"/>
      <c r="D77" s="64"/>
      <c r="E77" s="129"/>
      <c r="F77" s="129"/>
      <c r="G77" s="129"/>
      <c r="H77" s="129"/>
      <c r="I77" s="129"/>
      <c r="J77" s="31"/>
    </row>
    <row r="78" spans="1:10" x14ac:dyDescent="0.25">
      <c r="A78" s="72" t="s">
        <v>281</v>
      </c>
      <c r="B78" s="184" t="s">
        <v>280</v>
      </c>
      <c r="C78" s="104" t="s">
        <v>5</v>
      </c>
      <c r="D78" s="64">
        <v>24</v>
      </c>
      <c r="E78" s="283" t="s">
        <v>200</v>
      </c>
      <c r="F78" s="283"/>
      <c r="G78" s="283"/>
      <c r="H78" s="283"/>
      <c r="I78" s="283"/>
      <c r="J78" s="31"/>
    </row>
    <row r="79" spans="1:10" x14ac:dyDescent="0.25">
      <c r="A79" s="112"/>
      <c r="B79" s="113"/>
      <c r="C79" s="114"/>
      <c r="D79" s="133"/>
      <c r="E79" s="115"/>
      <c r="F79" s="115"/>
      <c r="G79" s="116"/>
      <c r="H79" s="91"/>
      <c r="I79" s="117"/>
      <c r="J79" s="31"/>
    </row>
    <row r="80" spans="1:10" x14ac:dyDescent="0.25">
      <c r="A80" s="220"/>
      <c r="B80" s="220"/>
      <c r="C80" s="220"/>
      <c r="D80" s="220"/>
      <c r="E80" s="220"/>
      <c r="F80" s="118"/>
      <c r="G80" s="119"/>
      <c r="H80" s="120"/>
      <c r="I80" s="121"/>
      <c r="J80" s="32"/>
    </row>
    <row r="81" spans="1:10" x14ac:dyDescent="0.25">
      <c r="A81" s="231" t="s">
        <v>31</v>
      </c>
      <c r="B81" s="231"/>
      <c r="C81" s="231"/>
      <c r="D81" s="231"/>
      <c r="E81" s="231"/>
      <c r="F81" s="231"/>
      <c r="G81" s="231"/>
      <c r="H81" s="231"/>
      <c r="I81" s="231"/>
      <c r="J81" s="1"/>
    </row>
    <row r="82" spans="1:10" ht="39" customHeight="1" x14ac:dyDescent="0.25">
      <c r="A82" s="9" t="s">
        <v>32</v>
      </c>
      <c r="B82" s="230" t="s">
        <v>64</v>
      </c>
      <c r="C82" s="230"/>
      <c r="D82" s="230"/>
      <c r="E82" s="230"/>
      <c r="F82" s="230"/>
      <c r="G82" s="230"/>
      <c r="H82" s="230"/>
      <c r="I82" s="230"/>
      <c r="J82" s="1"/>
    </row>
    <row r="83" spans="1:10" x14ac:dyDescent="0.25">
      <c r="F83" s="10"/>
      <c r="G83" s="6"/>
      <c r="J83" s="1"/>
    </row>
    <row r="84" spans="1:10" x14ac:dyDescent="0.25">
      <c r="F84" s="10"/>
      <c r="I84" s="6"/>
      <c r="J84" s="1"/>
    </row>
    <row r="85" spans="1:10" x14ac:dyDescent="0.25">
      <c r="F85" s="10"/>
      <c r="G85" s="6"/>
      <c r="J85" s="1"/>
    </row>
    <row r="86" spans="1:10" x14ac:dyDescent="0.25">
      <c r="F86" s="10"/>
      <c r="J86" s="1"/>
    </row>
    <row r="87" spans="1:10" x14ac:dyDescent="0.25">
      <c r="F87" s="10"/>
      <c r="J87" s="1"/>
    </row>
    <row r="88" spans="1:10" x14ac:dyDescent="0.25">
      <c r="F88" s="10"/>
      <c r="J88" s="1"/>
    </row>
    <row r="89" spans="1:10" x14ac:dyDescent="0.25">
      <c r="F89" s="10"/>
      <c r="J89" s="1"/>
    </row>
    <row r="90" spans="1:10" x14ac:dyDescent="0.25">
      <c r="F90" s="10"/>
      <c r="J90" s="1"/>
    </row>
    <row r="91" spans="1:10" x14ac:dyDescent="0.25">
      <c r="F91" s="10"/>
      <c r="J91" s="1"/>
    </row>
    <row r="92" spans="1:10" ht="15.75" x14ac:dyDescent="0.25">
      <c r="A92" s="229" t="s">
        <v>33</v>
      </c>
      <c r="B92" s="229"/>
      <c r="C92" s="229"/>
      <c r="D92" s="229"/>
      <c r="F92" s="10"/>
      <c r="J92" s="1"/>
    </row>
    <row r="93" spans="1:10" ht="15.75" x14ac:dyDescent="0.25">
      <c r="A93" s="229" t="s">
        <v>34</v>
      </c>
      <c r="B93" s="229"/>
      <c r="C93" s="11"/>
      <c r="D93" s="11"/>
      <c r="F93" s="10"/>
      <c r="J93" s="1"/>
    </row>
    <row r="94" spans="1:10" ht="15.75" x14ac:dyDescent="0.25">
      <c r="A94" s="229" t="s">
        <v>62</v>
      </c>
      <c r="B94" s="229"/>
      <c r="C94" s="229"/>
      <c r="D94" s="229"/>
      <c r="F94" s="10"/>
      <c r="J94" s="1"/>
    </row>
  </sheetData>
  <mergeCells count="41">
    <mergeCell ref="F2:I2"/>
    <mergeCell ref="G7:I7"/>
    <mergeCell ref="A3:I3"/>
    <mergeCell ref="A4:I4"/>
    <mergeCell ref="G5:I5"/>
    <mergeCell ref="G6:I6"/>
    <mergeCell ref="B6:F6"/>
    <mergeCell ref="B7:F7"/>
    <mergeCell ref="B82:I82"/>
    <mergeCell ref="E40:I40"/>
    <mergeCell ref="E47:I47"/>
    <mergeCell ref="E71:I71"/>
    <mergeCell ref="E61:I61"/>
    <mergeCell ref="E39:I39"/>
    <mergeCell ref="E28:I28"/>
    <mergeCell ref="E54:I54"/>
    <mergeCell ref="E73:I73"/>
    <mergeCell ref="E78:I78"/>
    <mergeCell ref="E76:I76"/>
    <mergeCell ref="E68:I68"/>
    <mergeCell ref="E24:I24"/>
    <mergeCell ref="E26:I26"/>
    <mergeCell ref="E33:I33"/>
    <mergeCell ref="E35:I35"/>
    <mergeCell ref="E37:I37"/>
    <mergeCell ref="F1:I1"/>
    <mergeCell ref="A92:D92"/>
    <mergeCell ref="A93:B93"/>
    <mergeCell ref="A94:D94"/>
    <mergeCell ref="E45:I45"/>
    <mergeCell ref="E52:I52"/>
    <mergeCell ref="E59:I59"/>
    <mergeCell ref="E66:I66"/>
    <mergeCell ref="E70:I70"/>
    <mergeCell ref="E75:I75"/>
    <mergeCell ref="A80:E80"/>
    <mergeCell ref="A81:I81"/>
    <mergeCell ref="E13:I13"/>
    <mergeCell ref="E18:I18"/>
    <mergeCell ref="E20:I20"/>
    <mergeCell ref="E22:I22"/>
  </mergeCells>
  <phoneticPr fontId="41" type="noConversion"/>
  <pageMargins left="0.51181102362204722" right="0.51181102362204722" top="0.78740157480314965" bottom="0.78740157480314965" header="0.31496062992125984" footer="0.31496062992125984"/>
  <pageSetup paperSize="9" scale="55" orientation="portrait" verticalDpi="0" r:id="rId1"/>
  <headerFooter>
    <oddFooter>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ORÇAMENTO</vt:lpstr>
      <vt:lpstr>ANALITICO</vt:lpstr>
      <vt:lpstr>BDI</vt:lpstr>
      <vt:lpstr>CRONOGRAMA</vt:lpstr>
      <vt:lpstr>MEMORIA CALCULO</vt:lpstr>
      <vt:lpstr>ANALITICO!Area_de_impressao</vt:lpstr>
      <vt:lpstr>CRONOGRAMA!Area_de_impressao</vt:lpstr>
      <vt:lpstr>'MEMORIA CALCULO'!Area_de_impressao</vt:lpstr>
      <vt:lpstr>ORÇAMENTO!Area_de_impressao</vt:lpstr>
      <vt:lpstr>ANALITICO!Titulos_de_impressao</vt:lpstr>
      <vt:lpstr>'MEMORIA CALCULO'!Titulos_de_impressao</vt:lpstr>
      <vt:lpstr>ORÇAMENTO!Titulos_de_impressao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Fabian Morais Baratto</dc:creator>
  <cp:lastModifiedBy>Fabian Morais Baratto</cp:lastModifiedBy>
  <cp:lastPrinted>2023-07-14T13:20:06Z</cp:lastPrinted>
  <dcterms:created xsi:type="dcterms:W3CDTF">2011-08-04T16:35:29Z</dcterms:created>
  <dcterms:modified xsi:type="dcterms:W3CDTF">2023-07-14T13:20:20Z</dcterms:modified>
</cp:coreProperties>
</file>